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MM Discgolf 2017\2017\"/>
    </mc:Choice>
  </mc:AlternateContent>
  <bookViews>
    <workbookView xWindow="0" yWindow="0" windowWidth="20490" windowHeight="7005" xr2:uid="{00000000-000D-0000-FFFF-FFFF00000000}"/>
  </bookViews>
  <sheets>
    <sheet name="2017" sheetId="1" r:id="rId1"/>
    <sheet name="2018" sheetId="2" r:id="rId2"/>
  </sheets>
  <definedNames>
    <definedName name="_xlnm.Print_Area" localSheetId="1">'2018'!$A$1:$BD$63</definedName>
    <definedName name="_xlnm.Print_Titles" localSheetId="0">'2017'!$1:$2</definedName>
    <definedName name="_xlnm.Print_Titles" localSheetId="1">'2018'!$1:$1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" i="1" l="1"/>
  <c r="AD4" i="1"/>
  <c r="AD6" i="1"/>
  <c r="AD7" i="1"/>
  <c r="AD9" i="1"/>
  <c r="AD10" i="1"/>
  <c r="AD11" i="1"/>
  <c r="AD12" i="1"/>
  <c r="AD13" i="1"/>
  <c r="AD14" i="1"/>
  <c r="AD15" i="1"/>
  <c r="AD16" i="1"/>
  <c r="AD17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Q55" i="1"/>
  <c r="AP55" i="1"/>
  <c r="AN55" i="1"/>
  <c r="AM55" i="1"/>
  <c r="AK55" i="1"/>
  <c r="AJ55" i="1"/>
  <c r="AH55" i="1"/>
  <c r="AG55" i="1"/>
  <c r="AT53" i="1"/>
  <c r="AS53" i="1"/>
  <c r="AQ53" i="1"/>
  <c r="AP53" i="1"/>
  <c r="AN53" i="1"/>
  <c r="AM53" i="1"/>
  <c r="AK53" i="1"/>
  <c r="AJ53" i="1"/>
  <c r="AH53" i="1"/>
  <c r="AG53" i="1"/>
  <c r="AT42" i="1"/>
  <c r="AS42" i="1"/>
  <c r="AQ42" i="1"/>
  <c r="AP42" i="1"/>
  <c r="AN42" i="1"/>
  <c r="AM42" i="1"/>
  <c r="AK42" i="1"/>
  <c r="AJ42" i="1"/>
  <c r="AH42" i="1"/>
  <c r="AG42" i="1"/>
  <c r="AC27" i="1" l="1"/>
  <c r="AE27" i="1"/>
  <c r="AC26" i="1"/>
  <c r="AE26" i="1"/>
  <c r="AC29" i="1"/>
  <c r="AE29" i="1"/>
  <c r="AC30" i="1"/>
  <c r="AE30" i="1"/>
  <c r="AC36" i="1"/>
  <c r="AE36" i="1"/>
  <c r="AZ63" i="2"/>
  <c r="AX63" i="2"/>
  <c r="AV63" i="2"/>
  <c r="AT63" i="2"/>
  <c r="AR63" i="2"/>
  <c r="AP63" i="2"/>
  <c r="AN63" i="2"/>
  <c r="AL63" i="2"/>
  <c r="AJ63" i="2"/>
  <c r="AH63" i="2"/>
  <c r="AF63" i="2"/>
  <c r="AD63" i="2"/>
  <c r="AB63" i="2"/>
  <c r="Z63" i="2"/>
  <c r="X63" i="2"/>
  <c r="V63" i="2"/>
  <c r="T63" i="2"/>
  <c r="R63" i="2"/>
  <c r="P63" i="2"/>
  <c r="N63" i="2"/>
  <c r="L63" i="2"/>
  <c r="J63" i="2"/>
  <c r="H63" i="2"/>
  <c r="F63" i="2"/>
  <c r="D63" i="2"/>
  <c r="AZ60" i="2"/>
  <c r="AZ62" i="2" s="1"/>
  <c r="AX60" i="2"/>
  <c r="AV60" i="2"/>
  <c r="AV62" i="2" s="1"/>
  <c r="AT60" i="2"/>
  <c r="AT62" i="2" s="1"/>
  <c r="AR60" i="2"/>
  <c r="AR62" i="2" s="1"/>
  <c r="AP60" i="2"/>
  <c r="AP62" i="2" s="1"/>
  <c r="AN60" i="2"/>
  <c r="AN62" i="2" s="1"/>
  <c r="AL60" i="2"/>
  <c r="AJ60" i="2"/>
  <c r="AJ62" i="2" s="1"/>
  <c r="AH60" i="2"/>
  <c r="AH62" i="2" s="1"/>
  <c r="AF60" i="2"/>
  <c r="AF62" i="2" s="1"/>
  <c r="AD60" i="2"/>
  <c r="AD62" i="2" s="1"/>
  <c r="AB60" i="2"/>
  <c r="AB62" i="2" s="1"/>
  <c r="Z60" i="2"/>
  <c r="X60" i="2"/>
  <c r="V60" i="2"/>
  <c r="V62" i="2" s="1"/>
  <c r="T60" i="2"/>
  <c r="R60" i="2"/>
  <c r="P60" i="2"/>
  <c r="N60" i="2"/>
  <c r="N62" i="2" s="1"/>
  <c r="L60" i="2"/>
  <c r="J60" i="2"/>
  <c r="H60" i="2"/>
  <c r="F60" i="2"/>
  <c r="F62" i="2" s="1"/>
  <c r="D60" i="2"/>
  <c r="BD58" i="2"/>
  <c r="BC58" i="2"/>
  <c r="BB58" i="2"/>
  <c r="BD57" i="2"/>
  <c r="BC57" i="2"/>
  <c r="BB57" i="2"/>
  <c r="BD56" i="2"/>
  <c r="BC56" i="2"/>
  <c r="BB56" i="2"/>
  <c r="BD55" i="2"/>
  <c r="BC55" i="2"/>
  <c r="BB55" i="2"/>
  <c r="BD54" i="2"/>
  <c r="BC54" i="2"/>
  <c r="BB54" i="2"/>
  <c r="BD53" i="2"/>
  <c r="BC53" i="2"/>
  <c r="BB53" i="2"/>
  <c r="BD52" i="2"/>
  <c r="BC52" i="2"/>
  <c r="BB52" i="2"/>
  <c r="BD51" i="2"/>
  <c r="BC51" i="2"/>
  <c r="BB51" i="2"/>
  <c r="BD50" i="2"/>
  <c r="BC50" i="2"/>
  <c r="BB50" i="2"/>
  <c r="BD49" i="2"/>
  <c r="BC49" i="2"/>
  <c r="BB49" i="2"/>
  <c r="BD48" i="2"/>
  <c r="BC48" i="2"/>
  <c r="BB48" i="2"/>
  <c r="BD47" i="2"/>
  <c r="BC47" i="2"/>
  <c r="BB47" i="2"/>
  <c r="BD46" i="2"/>
  <c r="BC46" i="2"/>
  <c r="BB46" i="2"/>
  <c r="BD45" i="2"/>
  <c r="BC45" i="2"/>
  <c r="BB45" i="2"/>
  <c r="BD44" i="2"/>
  <c r="BC44" i="2"/>
  <c r="BB44" i="2"/>
  <c r="BD43" i="2"/>
  <c r="BC43" i="2"/>
  <c r="BB43" i="2"/>
  <c r="BD42" i="2"/>
  <c r="BC42" i="2"/>
  <c r="BB42" i="2"/>
  <c r="BD41" i="2"/>
  <c r="BC41" i="2"/>
  <c r="BB41" i="2"/>
  <c r="BD40" i="2"/>
  <c r="BC40" i="2"/>
  <c r="BB40" i="2"/>
  <c r="BD39" i="2"/>
  <c r="BC39" i="2"/>
  <c r="BB39" i="2"/>
  <c r="BD38" i="2"/>
  <c r="BC38" i="2"/>
  <c r="BB38" i="2"/>
  <c r="BD37" i="2"/>
  <c r="BC37" i="2"/>
  <c r="BB37" i="2"/>
  <c r="BD36" i="2"/>
  <c r="BC36" i="2"/>
  <c r="BB36" i="2"/>
  <c r="BD35" i="2"/>
  <c r="BC35" i="2"/>
  <c r="BB35" i="2"/>
  <c r="BD34" i="2"/>
  <c r="BC34" i="2"/>
  <c r="BB34" i="2"/>
  <c r="BD33" i="2"/>
  <c r="BC33" i="2"/>
  <c r="BB33" i="2"/>
  <c r="BD32" i="2"/>
  <c r="BC32" i="2"/>
  <c r="BB32" i="2"/>
  <c r="BD31" i="2"/>
  <c r="BC31" i="2"/>
  <c r="BB31" i="2"/>
  <c r="BD30" i="2"/>
  <c r="BC30" i="2"/>
  <c r="BB30" i="2"/>
  <c r="BD29" i="2"/>
  <c r="BC29" i="2"/>
  <c r="BB29" i="2"/>
  <c r="BD28" i="2"/>
  <c r="BC28" i="2"/>
  <c r="BB28" i="2"/>
  <c r="BD27" i="2"/>
  <c r="BC27" i="2"/>
  <c r="BB27" i="2"/>
  <c r="BD26" i="2"/>
  <c r="BC26" i="2"/>
  <c r="BB26" i="2"/>
  <c r="BD25" i="2"/>
  <c r="BC25" i="2"/>
  <c r="BB25" i="2"/>
  <c r="BD24" i="2"/>
  <c r="BC24" i="2"/>
  <c r="BB24" i="2"/>
  <c r="BD23" i="2"/>
  <c r="BC23" i="2"/>
  <c r="BB23" i="2"/>
  <c r="BD22" i="2"/>
  <c r="BC22" i="2"/>
  <c r="BB22" i="2"/>
  <c r="BD21" i="2"/>
  <c r="BC21" i="2"/>
  <c r="BB21" i="2"/>
  <c r="BD20" i="2"/>
  <c r="BC20" i="2"/>
  <c r="BB20" i="2"/>
  <c r="BD19" i="2"/>
  <c r="BC19" i="2"/>
  <c r="BB19" i="2"/>
  <c r="BD18" i="2"/>
  <c r="BC18" i="2"/>
  <c r="BB18" i="2"/>
  <c r="BD16" i="2"/>
  <c r="BC16" i="2"/>
  <c r="BB16" i="2"/>
  <c r="BD15" i="2"/>
  <c r="BC15" i="2"/>
  <c r="BB15" i="2"/>
  <c r="BD14" i="2"/>
  <c r="BC14" i="2"/>
  <c r="BB14" i="2"/>
  <c r="BD13" i="2"/>
  <c r="BC13" i="2"/>
  <c r="BB13" i="2"/>
  <c r="BD12" i="2"/>
  <c r="BC12" i="2"/>
  <c r="BB12" i="2"/>
  <c r="BD11" i="2"/>
  <c r="BC11" i="2"/>
  <c r="BB11" i="2"/>
  <c r="BD10" i="2"/>
  <c r="BC10" i="2"/>
  <c r="BB10" i="2"/>
  <c r="BD9" i="2"/>
  <c r="BC9" i="2"/>
  <c r="BB9" i="2"/>
  <c r="BD8" i="2"/>
  <c r="BC8" i="2"/>
  <c r="BB8" i="2"/>
  <c r="BD6" i="2"/>
  <c r="BC6" i="2"/>
  <c r="BB6" i="2"/>
  <c r="BD5" i="2"/>
  <c r="BC5" i="2"/>
  <c r="BB5" i="2"/>
  <c r="BD4" i="2"/>
  <c r="BC4" i="2"/>
  <c r="BB4" i="2"/>
  <c r="BD3" i="2"/>
  <c r="BC3" i="2"/>
  <c r="BB3" i="2"/>
  <c r="AE59" i="1"/>
  <c r="AC59" i="1"/>
  <c r="AE58" i="1"/>
  <c r="AC58" i="1"/>
  <c r="AE57" i="1"/>
  <c r="AC57" i="1"/>
  <c r="AE56" i="1"/>
  <c r="AC56" i="1"/>
  <c r="AE55" i="1"/>
  <c r="AC55" i="1"/>
  <c r="AE54" i="1"/>
  <c r="AC54" i="1"/>
  <c r="AE53" i="1"/>
  <c r="AC53" i="1"/>
  <c r="AE52" i="1"/>
  <c r="AC52" i="1"/>
  <c r="AE51" i="1"/>
  <c r="AC51" i="1"/>
  <c r="AE50" i="1"/>
  <c r="AC50" i="1"/>
  <c r="AE49" i="1"/>
  <c r="AC49" i="1"/>
  <c r="AE48" i="1"/>
  <c r="AC48" i="1"/>
  <c r="AE47" i="1"/>
  <c r="AC47" i="1"/>
  <c r="AE46" i="1"/>
  <c r="AC46" i="1"/>
  <c r="AE45" i="1"/>
  <c r="AC45" i="1"/>
  <c r="AE44" i="1"/>
  <c r="AC44" i="1"/>
  <c r="AE43" i="1"/>
  <c r="AC43" i="1"/>
  <c r="AE42" i="1"/>
  <c r="AC42" i="1"/>
  <c r="AE41" i="1"/>
  <c r="AC41" i="1"/>
  <c r="AE40" i="1"/>
  <c r="AC40" i="1"/>
  <c r="AE39" i="1"/>
  <c r="AC39" i="1"/>
  <c r="AE38" i="1"/>
  <c r="AC38" i="1"/>
  <c r="AE37" i="1"/>
  <c r="AC37" i="1"/>
  <c r="AE35" i="1"/>
  <c r="AC35" i="1"/>
  <c r="AE34" i="1"/>
  <c r="AC34" i="1"/>
  <c r="AE33" i="1"/>
  <c r="AC33" i="1"/>
  <c r="AE32" i="1"/>
  <c r="AC32" i="1"/>
  <c r="AE31" i="1"/>
  <c r="AC31" i="1"/>
  <c r="AE28" i="1"/>
  <c r="AC28" i="1"/>
  <c r="AE25" i="1"/>
  <c r="AC25" i="1"/>
  <c r="AE24" i="1"/>
  <c r="AC24" i="1"/>
  <c r="AE23" i="1"/>
  <c r="AC23" i="1"/>
  <c r="AE22" i="1"/>
  <c r="AC22" i="1"/>
  <c r="AE21" i="1"/>
  <c r="AC21" i="1"/>
  <c r="AE20" i="1"/>
  <c r="AC20" i="1"/>
  <c r="AE19" i="1"/>
  <c r="AC19" i="1"/>
  <c r="AE17" i="1"/>
  <c r="AC17" i="1"/>
  <c r="AE16" i="1"/>
  <c r="AC16" i="1"/>
  <c r="AE15" i="1"/>
  <c r="AC15" i="1"/>
  <c r="AE14" i="1"/>
  <c r="AC14" i="1"/>
  <c r="AE13" i="1"/>
  <c r="AC13" i="1"/>
  <c r="AE12" i="1"/>
  <c r="AC12" i="1"/>
  <c r="AE11" i="1"/>
  <c r="AC11" i="1"/>
  <c r="AE10" i="1"/>
  <c r="AC10" i="1"/>
  <c r="AE9" i="1"/>
  <c r="AC9" i="1"/>
  <c r="AE7" i="1"/>
  <c r="AE6" i="1"/>
  <c r="AE5" i="1"/>
  <c r="AE4" i="1"/>
  <c r="AC7" i="1"/>
  <c r="AC6" i="1"/>
  <c r="AC5" i="1"/>
  <c r="AC4" i="1"/>
  <c r="D62" i="2" l="1"/>
  <c r="L62" i="2"/>
  <c r="T62" i="2"/>
  <c r="AL62" i="2"/>
  <c r="H62" i="2"/>
  <c r="P62" i="2"/>
  <c r="X62" i="2"/>
  <c r="AX62" i="2"/>
  <c r="BB60" i="2"/>
  <c r="J62" i="2"/>
  <c r="R62" i="2"/>
  <c r="Z62" i="2"/>
  <c r="BB63" i="2"/>
  <c r="BB61" i="2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D64" i="1"/>
  <c r="X61" i="1"/>
  <c r="X63" i="1" s="1"/>
  <c r="BB62" i="2" l="1"/>
  <c r="AC64" i="1"/>
  <c r="AB61" i="1"/>
  <c r="AB63" i="1" s="1"/>
  <c r="AA62" i="1"/>
  <c r="AA61" i="1"/>
  <c r="Y61" i="1" l="1"/>
  <c r="W62" i="1" l="1"/>
  <c r="W61" i="1"/>
  <c r="Y63" i="1"/>
  <c r="Z61" i="1"/>
  <c r="Z63" i="1" s="1"/>
  <c r="W63" i="1" l="1"/>
  <c r="U62" i="1"/>
  <c r="T61" i="1" l="1"/>
  <c r="T63" i="1" s="1"/>
  <c r="U61" i="1"/>
  <c r="V61" i="1"/>
  <c r="S61" i="1"/>
  <c r="S63" i="1" s="1"/>
  <c r="U63" i="1" l="1"/>
  <c r="V63" i="1"/>
  <c r="AA63" i="1"/>
  <c r="R61" i="1"/>
  <c r="R63" i="1" s="1"/>
  <c r="D61" i="1" l="1"/>
  <c r="E61" i="1"/>
  <c r="F61" i="1"/>
  <c r="G61" i="1"/>
  <c r="H61" i="1"/>
  <c r="I61" i="1"/>
  <c r="J61" i="1"/>
  <c r="K61" i="1"/>
  <c r="L61" i="1"/>
  <c r="M61" i="1"/>
  <c r="N61" i="1"/>
  <c r="O61" i="1"/>
  <c r="Q61" i="1"/>
  <c r="Q63" i="1" s="1"/>
  <c r="P61" i="1"/>
  <c r="P63" i="1" s="1"/>
  <c r="D62" i="1"/>
  <c r="O62" i="1"/>
  <c r="N62" i="1"/>
  <c r="M62" i="1"/>
  <c r="L62" i="1"/>
  <c r="AC61" i="1" l="1"/>
  <c r="N63" i="1"/>
  <c r="O63" i="1"/>
  <c r="M63" i="1"/>
  <c r="L63" i="1"/>
  <c r="D63" i="1"/>
  <c r="H62" i="1"/>
  <c r="H63" i="1" s="1"/>
  <c r="G62" i="1"/>
  <c r="G63" i="1" s="1"/>
  <c r="E62" i="1"/>
  <c r="F62" i="1"/>
  <c r="F63" i="1" s="1"/>
  <c r="I62" i="1"/>
  <c r="I63" i="1" s="1"/>
  <c r="J62" i="1"/>
  <c r="J63" i="1" s="1"/>
  <c r="K62" i="1"/>
  <c r="K63" i="1" s="1"/>
  <c r="AC62" i="1" l="1"/>
  <c r="E63" i="1"/>
  <c r="AC63" i="1" s="1"/>
</calcChain>
</file>

<file path=xl/sharedStrings.xml><?xml version="1.0" encoding="utf-8"?>
<sst xmlns="http://schemas.openxmlformats.org/spreadsheetml/2006/main" count="426" uniqueCount="135">
  <si>
    <t>Lukas</t>
  </si>
  <si>
    <t>Froschauer</t>
  </si>
  <si>
    <t>Wolfgang</t>
  </si>
  <si>
    <t>Aichinger</t>
  </si>
  <si>
    <t>Robin</t>
  </si>
  <si>
    <t>Binder</t>
  </si>
  <si>
    <t>Phillip</t>
  </si>
  <si>
    <t>Gould</t>
  </si>
  <si>
    <t>Thomas</t>
  </si>
  <si>
    <t>Panhofer</t>
  </si>
  <si>
    <t>Laurenz</t>
  </si>
  <si>
    <t>Schaurhofer</t>
  </si>
  <si>
    <t>Stefan</t>
  </si>
  <si>
    <t>Peham</t>
  </si>
  <si>
    <t>Peter</t>
  </si>
  <si>
    <t>Naderer</t>
  </si>
  <si>
    <t>Martin</t>
  </si>
  <si>
    <t>Killinger</t>
  </si>
  <si>
    <t>Hochstöger</t>
  </si>
  <si>
    <t>Bernhard</t>
  </si>
  <si>
    <t>Palmetshofer</t>
  </si>
  <si>
    <t>Helmut</t>
  </si>
  <si>
    <t>Heizeneder</t>
  </si>
  <si>
    <t>Daniel</t>
  </si>
  <si>
    <t>Wilging</t>
  </si>
  <si>
    <t>Matthias</t>
  </si>
  <si>
    <t>Manuel</t>
  </si>
  <si>
    <t>Auböck</t>
  </si>
  <si>
    <t>Gerald</t>
  </si>
  <si>
    <t>Patrick</t>
  </si>
  <si>
    <t>Buchberger</t>
  </si>
  <si>
    <t>Andreas</t>
  </si>
  <si>
    <t>Neulinger</t>
  </si>
  <si>
    <t>Jonas</t>
  </si>
  <si>
    <t>Hannes</t>
  </si>
  <si>
    <t>Sonja</t>
  </si>
  <si>
    <t>Franz</t>
  </si>
  <si>
    <t>Weichselbaumer</t>
  </si>
  <si>
    <t>Alexander</t>
  </si>
  <si>
    <t>Datzinger</t>
  </si>
  <si>
    <t>Blesberger</t>
  </si>
  <si>
    <t>Alois</t>
  </si>
  <si>
    <t>Obernberger</t>
  </si>
  <si>
    <t>Brunner</t>
  </si>
  <si>
    <t>Strasser</t>
  </si>
  <si>
    <t>Christoph</t>
  </si>
  <si>
    <t>Schauermann</t>
  </si>
  <si>
    <t>Michael</t>
  </si>
  <si>
    <t>Himmer</t>
  </si>
  <si>
    <t>Dominik</t>
  </si>
  <si>
    <t>Scherer</t>
  </si>
  <si>
    <t>Maximilian</t>
  </si>
  <si>
    <t>Fredi</t>
  </si>
  <si>
    <t>MJ1</t>
  </si>
  <si>
    <t>MPO</t>
  </si>
  <si>
    <t>FPO</t>
  </si>
  <si>
    <t>Klasse</t>
  </si>
  <si>
    <t>Familienname</t>
  </si>
  <si>
    <t>Vorname</t>
  </si>
  <si>
    <t>ICIC Heat 3</t>
  </si>
  <si>
    <t>Walter</t>
  </si>
  <si>
    <t>Mayrhofer</t>
  </si>
  <si>
    <t>Anita</t>
  </si>
  <si>
    <t>Katteneder</t>
  </si>
  <si>
    <t>Sebastian</t>
  </si>
  <si>
    <t>ICIC Heat 2</t>
  </si>
  <si>
    <t>Ottensheim</t>
  </si>
  <si>
    <t>Raab</t>
  </si>
  <si>
    <t>Samuel</t>
  </si>
  <si>
    <t>Budmerice</t>
  </si>
  <si>
    <t>8. - 9.4.17</t>
  </si>
  <si>
    <t>Mudbowl</t>
  </si>
  <si>
    <t>22.-23.4.17</t>
  </si>
  <si>
    <t>Litschau</t>
  </si>
  <si>
    <t>Purner</t>
  </si>
  <si>
    <t>Norbert</t>
  </si>
  <si>
    <t>Astrid</t>
  </si>
  <si>
    <t>Eisenstadt</t>
  </si>
  <si>
    <t>27.-28.5.17</t>
  </si>
  <si>
    <t>10.-11.6.17</t>
  </si>
  <si>
    <t>LPT-Ybbs</t>
  </si>
  <si>
    <t>23.-24.6.17</t>
  </si>
  <si>
    <t>Roswitha</t>
  </si>
  <si>
    <t>DNF</t>
  </si>
  <si>
    <t>15.-16.6.17</t>
  </si>
  <si>
    <t>29.-30.7.17</t>
  </si>
  <si>
    <t>Tragwein</t>
  </si>
  <si>
    <t>Örseg/HU</t>
  </si>
  <si>
    <t>Hostacov</t>
  </si>
  <si>
    <t>12.-13.8.17</t>
  </si>
  <si>
    <t>Schmitten</t>
  </si>
  <si>
    <t>19.-20.8.17</t>
  </si>
  <si>
    <t>Schöckl</t>
  </si>
  <si>
    <t>Granegger</t>
  </si>
  <si>
    <t>23.-24.9.17</t>
  </si>
  <si>
    <t>Wirtl</t>
  </si>
  <si>
    <t>Albin</t>
  </si>
  <si>
    <t>Shehata</t>
  </si>
  <si>
    <t>Karim</t>
  </si>
  <si>
    <t>Drava Forester</t>
  </si>
  <si>
    <t>Ybbser SMS</t>
  </si>
  <si>
    <t>Charly</t>
  </si>
  <si>
    <t>Christian</t>
  </si>
  <si>
    <t>ICIC 1</t>
  </si>
  <si>
    <t>Anzahl KUMM-Teilnehmer</t>
  </si>
  <si>
    <t>Turnier-Teilnehmer gesamt</t>
  </si>
  <si>
    <t>Relation KUMM zu Gesamt %</t>
  </si>
  <si>
    <t>Beste Platzierung</t>
  </si>
  <si>
    <t>Anz. Teilnahmen</t>
  </si>
  <si>
    <t>Ø Platzierung</t>
  </si>
  <si>
    <t>Ø Rang d.KUMM-Teilnehmer</t>
  </si>
  <si>
    <t>Steirische LMS</t>
  </si>
  <si>
    <t>Ö-Doubles Tragwein</t>
  </si>
  <si>
    <t>Euro-Pro-Tour</t>
  </si>
  <si>
    <t>SCO St.Thomas</t>
  </si>
  <si>
    <t>CEDGC Sv.Martin</t>
  </si>
  <si>
    <t>GuG Lüsens</t>
  </si>
  <si>
    <t>2. Wiener DGMS</t>
  </si>
  <si>
    <t>Josefhof Rev.</t>
  </si>
  <si>
    <t>Ö.Staatsm. Litschau</t>
  </si>
  <si>
    <t>Relation TN KUMM / Gesamt %</t>
  </si>
  <si>
    <t>LPT Ybbs</t>
  </si>
  <si>
    <t>Ö-Rang</t>
  </si>
  <si>
    <t>Punkte</t>
  </si>
  <si>
    <t>ÖSM Litschau</t>
  </si>
  <si>
    <t>Ö-D-MS Tragwein</t>
  </si>
  <si>
    <t>6. - 7.5.17</t>
  </si>
  <si>
    <t>18.-19.03.17</t>
  </si>
  <si>
    <t>5. - 6.8.17</t>
  </si>
  <si>
    <t>2. - 3.9.17</t>
  </si>
  <si>
    <t>8. - 10.9.17</t>
  </si>
  <si>
    <t>3. - 5.11.17</t>
  </si>
  <si>
    <t>Ottensheim Open</t>
  </si>
  <si>
    <t>DT Tragwein</t>
  </si>
  <si>
    <t>PDGA-Rating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</si>
</sst>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/>
        <bgColor theme="4" tint="0.79998168889431442"/>
      </patternFill>
    </fill>
    <fill>
      <patternFill patternType="lightGray">
        <fgColor theme="0"/>
        <bgColor theme="4" tint="0.59999389629810485"/>
      </patternFill>
    </fill>
    <fill>
      <patternFill patternType="lightGray">
        <fgColor theme="0"/>
        <bgColor theme="7" tint="0.79998168889431442"/>
      </patternFill>
    </fill>
    <fill>
      <patternFill patternType="lightGray">
        <fgColor theme="0"/>
        <bgColor theme="7" tint="0.59999389629810485"/>
      </patternFill>
    </fill>
    <fill>
      <patternFill patternType="lightGray">
        <fgColor theme="0"/>
        <bgColor theme="5" tint="0.79998168889431442"/>
      </patternFill>
    </fill>
    <fill>
      <patternFill patternType="lightGray">
        <fgColor theme="0"/>
        <bgColor theme="5" tint="0.59999389629810485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7">
    <xf numFmtId="0" fontId="0" fillId="0" borderId="0" xfId="0"/>
    <xf numFmtId="0" fontId="3" fillId="0" borderId="0" xfId="0" applyFont="1"/>
    <xf numFmtId="0" fontId="5" fillId="3" borderId="1" xfId="0" applyFont="1" applyFill="1" applyBorder="1"/>
    <xf numFmtId="0" fontId="6" fillId="0" borderId="0" xfId="0" applyFont="1"/>
    <xf numFmtId="0" fontId="5" fillId="4" borderId="1" xfId="0" applyFont="1" applyFill="1" applyBorder="1"/>
    <xf numFmtId="0" fontId="5" fillId="2" borderId="1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166" fontId="6" fillId="3" borderId="1" xfId="0" applyNumberFormat="1" applyFont="1" applyFill="1" applyBorder="1"/>
    <xf numFmtId="166" fontId="6" fillId="4" borderId="1" xfId="0" applyNumberFormat="1" applyFont="1" applyFill="1" applyBorder="1"/>
    <xf numFmtId="166" fontId="6" fillId="2" borderId="1" xfId="0" applyNumberFormat="1" applyFont="1" applyFill="1" applyBorder="1"/>
    <xf numFmtId="166" fontId="6" fillId="0" borderId="0" xfId="1" applyNumberFormat="1" applyFont="1"/>
    <xf numFmtId="0" fontId="8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7" fillId="0" borderId="0" xfId="0" applyFont="1" applyFill="1" applyBorder="1" applyAlignment="1">
      <alignment horizontal="left" textRotation="90"/>
    </xf>
    <xf numFmtId="0" fontId="2" fillId="0" borderId="0" xfId="0" applyFont="1" applyFill="1" applyBorder="1" applyAlignment="1">
      <alignment horizontal="left" textRotation="90" wrapText="1"/>
    </xf>
    <xf numFmtId="0" fontId="2" fillId="0" borderId="0" xfId="0" applyFont="1" applyFill="1" applyBorder="1" applyAlignment="1">
      <alignment horizontal="left" textRotation="90"/>
    </xf>
    <xf numFmtId="0" fontId="2" fillId="0" borderId="0" xfId="0" applyFont="1" applyFill="1" applyBorder="1" applyAlignment="1">
      <alignment textRotation="90" wrapText="1"/>
    </xf>
    <xf numFmtId="166" fontId="2" fillId="0" borderId="0" xfId="1" applyNumberFormat="1" applyFont="1" applyFill="1" applyBorder="1" applyAlignment="1">
      <alignment textRotation="90" wrapText="1"/>
    </xf>
    <xf numFmtId="0" fontId="3" fillId="0" borderId="0" xfId="0" applyFont="1" applyFill="1" applyBorder="1"/>
    <xf numFmtId="0" fontId="8" fillId="2" borderId="7" xfId="0" applyFont="1" applyFill="1" applyBorder="1"/>
    <xf numFmtId="0" fontId="5" fillId="2" borderId="8" xfId="0" applyFont="1" applyFill="1" applyBorder="1"/>
    <xf numFmtId="0" fontId="8" fillId="2" borderId="5" xfId="0" applyFont="1" applyFill="1" applyBorder="1"/>
    <xf numFmtId="0" fontId="8" fillId="2" borderId="11" xfId="0" applyFont="1" applyFill="1" applyBorder="1"/>
    <xf numFmtId="0" fontId="5" fillId="2" borderId="12" xfId="0" applyFont="1" applyFill="1" applyBorder="1"/>
    <xf numFmtId="0" fontId="8" fillId="4" borderId="7" xfId="0" applyFont="1" applyFill="1" applyBorder="1"/>
    <xf numFmtId="0" fontId="5" fillId="4" borderId="8" xfId="0" applyFont="1" applyFill="1" applyBorder="1"/>
    <xf numFmtId="0" fontId="8" fillId="4" borderId="5" xfId="0" applyFont="1" applyFill="1" applyBorder="1"/>
    <xf numFmtId="0" fontId="8" fillId="4" borderId="11" xfId="0" applyFont="1" applyFill="1" applyBorder="1"/>
    <xf numFmtId="0" fontId="5" fillId="4" borderId="12" xfId="0" applyFont="1" applyFill="1" applyBorder="1"/>
    <xf numFmtId="0" fontId="8" fillId="3" borderId="7" xfId="0" applyFont="1" applyFill="1" applyBorder="1"/>
    <xf numFmtId="0" fontId="5" fillId="3" borderId="8" xfId="0" applyFont="1" applyFill="1" applyBorder="1"/>
    <xf numFmtId="0" fontId="8" fillId="3" borderId="5" xfId="0" applyFont="1" applyFill="1" applyBorder="1"/>
    <xf numFmtId="0" fontId="8" fillId="3" borderId="11" xfId="0" applyFont="1" applyFill="1" applyBorder="1"/>
    <xf numFmtId="0" fontId="5" fillId="3" borderId="12" xfId="0" applyFont="1" applyFill="1" applyBorder="1"/>
    <xf numFmtId="0" fontId="2" fillId="0" borderId="15" xfId="0" applyFont="1" applyBorder="1" applyAlignment="1">
      <alignment horizontal="left" textRotation="90" wrapText="1"/>
    </xf>
    <xf numFmtId="0" fontId="6" fillId="0" borderId="2" xfId="0" applyFont="1" applyFill="1" applyBorder="1"/>
    <xf numFmtId="166" fontId="6" fillId="0" borderId="17" xfId="1" applyNumberFormat="1" applyFont="1" applyBorder="1"/>
    <xf numFmtId="166" fontId="6" fillId="0" borderId="3" xfId="1" applyNumberFormat="1" applyFont="1" applyBorder="1"/>
    <xf numFmtId="166" fontId="6" fillId="0" borderId="18" xfId="1" applyNumberFormat="1" applyFont="1" applyBorder="1"/>
    <xf numFmtId="166" fontId="6" fillId="2" borderId="8" xfId="0" applyNumberFormat="1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166" fontId="6" fillId="2" borderId="12" xfId="0" applyNumberFormat="1" applyFont="1" applyFill="1" applyBorder="1"/>
    <xf numFmtId="0" fontId="6" fillId="2" borderId="13" xfId="0" applyFont="1" applyFill="1" applyBorder="1"/>
    <xf numFmtId="166" fontId="6" fillId="4" borderId="8" xfId="0" applyNumberFormat="1" applyFont="1" applyFill="1" applyBorder="1"/>
    <xf numFmtId="0" fontId="6" fillId="4" borderId="9" xfId="0" applyFont="1" applyFill="1" applyBorder="1"/>
    <xf numFmtId="0" fontId="6" fillId="4" borderId="10" xfId="0" applyFont="1" applyFill="1" applyBorder="1"/>
    <xf numFmtId="166" fontId="6" fillId="4" borderId="12" xfId="0" applyNumberFormat="1" applyFont="1" applyFill="1" applyBorder="1"/>
    <xf numFmtId="0" fontId="6" fillId="4" borderId="13" xfId="0" applyFont="1" applyFill="1" applyBorder="1"/>
    <xf numFmtId="166" fontId="6" fillId="3" borderId="8" xfId="0" applyNumberFormat="1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166" fontId="6" fillId="3" borderId="12" xfId="0" applyNumberFormat="1" applyFont="1" applyFill="1" applyBorder="1"/>
    <xf numFmtId="0" fontId="6" fillId="3" borderId="13" xfId="0" applyFont="1" applyFill="1" applyBorder="1"/>
    <xf numFmtId="166" fontId="2" fillId="0" borderId="15" xfId="1" applyNumberFormat="1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0" fontId="2" fillId="0" borderId="19" xfId="0" applyFont="1" applyBorder="1" applyAlignment="1">
      <alignment horizontal="left" textRotation="90"/>
    </xf>
    <xf numFmtId="0" fontId="5" fillId="3" borderId="20" xfId="0" applyFont="1" applyFill="1" applyBorder="1"/>
    <xf numFmtId="0" fontId="5" fillId="3" borderId="4" xfId="0" applyFont="1" applyFill="1" applyBorder="1"/>
    <xf numFmtId="0" fontId="5" fillId="3" borderId="21" xfId="0" applyFont="1" applyFill="1" applyBorder="1"/>
    <xf numFmtId="0" fontId="5" fillId="4" borderId="20" xfId="0" applyFont="1" applyFill="1" applyBorder="1"/>
    <xf numFmtId="0" fontId="5" fillId="4" borderId="4" xfId="0" applyFont="1" applyFill="1" applyBorder="1"/>
    <xf numFmtId="0" fontId="5" fillId="4" borderId="21" xfId="0" applyFont="1" applyFill="1" applyBorder="1"/>
    <xf numFmtId="0" fontId="5" fillId="2" borderId="20" xfId="0" applyFont="1" applyFill="1" applyBorder="1"/>
    <xf numFmtId="0" fontId="5" fillId="2" borderId="4" xfId="0" applyFont="1" applyFill="1" applyBorder="1"/>
    <xf numFmtId="0" fontId="5" fillId="2" borderId="21" xfId="0" applyFont="1" applyFill="1" applyBorder="1"/>
    <xf numFmtId="0" fontId="2" fillId="0" borderId="22" xfId="0" applyFont="1" applyBorder="1" applyAlignment="1">
      <alignment textRotation="90" wrapText="1"/>
    </xf>
    <xf numFmtId="0" fontId="6" fillId="3" borderId="23" xfId="0" applyFont="1" applyFill="1" applyBorder="1"/>
    <xf numFmtId="0" fontId="6" fillId="3" borderId="6" xfId="0" applyFont="1" applyFill="1" applyBorder="1"/>
    <xf numFmtId="0" fontId="6" fillId="3" borderId="24" xfId="0" applyFont="1" applyFill="1" applyBorder="1"/>
    <xf numFmtId="0" fontId="6" fillId="4" borderId="23" xfId="0" applyFont="1" applyFill="1" applyBorder="1"/>
    <xf numFmtId="0" fontId="6" fillId="4" borderId="6" xfId="0" applyFont="1" applyFill="1" applyBorder="1"/>
    <xf numFmtId="0" fontId="6" fillId="4" borderId="24" xfId="0" applyFont="1" applyFill="1" applyBorder="1"/>
    <xf numFmtId="0" fontId="6" fillId="2" borderId="23" xfId="0" applyFont="1" applyFill="1" applyBorder="1"/>
    <xf numFmtId="0" fontId="6" fillId="2" borderId="6" xfId="0" applyFont="1" applyFill="1" applyBorder="1"/>
    <xf numFmtId="0" fontId="6" fillId="2" borderId="24" xfId="0" applyFont="1" applyFill="1" applyBorder="1"/>
    <xf numFmtId="166" fontId="5" fillId="0" borderId="23" xfId="1" applyNumberFormat="1" applyFont="1" applyBorder="1"/>
    <xf numFmtId="166" fontId="5" fillId="0" borderId="6" xfId="1" applyNumberFormat="1" applyFont="1" applyBorder="1"/>
    <xf numFmtId="166" fontId="5" fillId="0" borderId="24" xfId="1" applyNumberFormat="1" applyFont="1" applyBorder="1"/>
    <xf numFmtId="0" fontId="2" fillId="0" borderId="25" xfId="0" applyFont="1" applyBorder="1" applyAlignment="1">
      <alignment textRotation="90"/>
    </xf>
    <xf numFmtId="14" fontId="5" fillId="0" borderId="23" xfId="0" applyNumberFormat="1" applyFont="1" applyBorder="1" applyAlignment="1">
      <alignment textRotation="90"/>
    </xf>
    <xf numFmtId="0" fontId="2" fillId="0" borderId="20" xfId="0" applyFont="1" applyBorder="1" applyAlignment="1">
      <alignment textRotation="90"/>
    </xf>
    <xf numFmtId="14" fontId="5" fillId="0" borderId="26" xfId="0" applyNumberFormat="1" applyFont="1" applyBorder="1" applyAlignment="1">
      <alignment textRotation="90"/>
    </xf>
    <xf numFmtId="0" fontId="2" fillId="0" borderId="27" xfId="0" applyFont="1" applyFill="1" applyBorder="1" applyAlignment="1">
      <alignment textRotation="90"/>
    </xf>
    <xf numFmtId="14" fontId="5" fillId="0" borderId="28" xfId="0" applyNumberFormat="1" applyFont="1" applyFill="1" applyBorder="1" applyAlignment="1">
      <alignment textRotation="90"/>
    </xf>
    <xf numFmtId="0" fontId="2" fillId="0" borderId="28" xfId="0" applyFont="1" applyFill="1" applyBorder="1" applyAlignment="1">
      <alignment textRotation="90"/>
    </xf>
    <xf numFmtId="14" fontId="5" fillId="0" borderId="18" xfId="0" applyNumberFormat="1" applyFont="1" applyFill="1" applyBorder="1" applyAlignment="1">
      <alignment textRotation="90"/>
    </xf>
    <xf numFmtId="0" fontId="2" fillId="0" borderId="14" xfId="0" applyFont="1" applyBorder="1" applyAlignment="1">
      <alignment horizontal="left" textRotation="90"/>
    </xf>
    <xf numFmtId="1" fontId="5" fillId="0" borderId="31" xfId="1" applyNumberFormat="1" applyFont="1" applyBorder="1"/>
    <xf numFmtId="0" fontId="6" fillId="3" borderId="10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1" fontId="5" fillId="0" borderId="9" xfId="0" applyNumberFormat="1" applyFont="1" applyBorder="1" applyAlignment="1">
      <alignment horizontal="right"/>
    </xf>
    <xf numFmtId="0" fontId="5" fillId="3" borderId="5" xfId="0" applyFont="1" applyFill="1" applyBorder="1"/>
    <xf numFmtId="165" fontId="5" fillId="3" borderId="10" xfId="0" applyNumberFormat="1" applyFont="1" applyFill="1" applyBorder="1"/>
    <xf numFmtId="0" fontId="5" fillId="4" borderId="5" xfId="0" applyFont="1" applyFill="1" applyBorder="1"/>
    <xf numFmtId="165" fontId="5" fillId="4" borderId="10" xfId="0" applyNumberFormat="1" applyFont="1" applyFill="1" applyBorder="1"/>
    <xf numFmtId="0" fontId="5" fillId="2" borderId="5" xfId="0" applyFont="1" applyFill="1" applyBorder="1"/>
    <xf numFmtId="165" fontId="5" fillId="2" borderId="10" xfId="0" applyNumberFormat="1" applyFont="1" applyFill="1" applyBorder="1"/>
    <xf numFmtId="0" fontId="5" fillId="2" borderId="11" xfId="0" applyFont="1" applyFill="1" applyBorder="1"/>
    <xf numFmtId="165" fontId="5" fillId="2" borderId="13" xfId="0" applyNumberFormat="1" applyFont="1" applyFill="1" applyBorder="1"/>
    <xf numFmtId="0" fontId="6" fillId="3" borderId="25" xfId="0" applyFont="1" applyFill="1" applyBorder="1" applyAlignment="1"/>
    <xf numFmtId="0" fontId="6" fillId="3" borderId="29" xfId="0" applyFont="1" applyFill="1" applyBorder="1" applyAlignment="1"/>
    <xf numFmtId="0" fontId="6" fillId="3" borderId="20" xfId="0" applyFont="1" applyFill="1" applyBorder="1" applyAlignment="1"/>
    <xf numFmtId="0" fontId="6" fillId="3" borderId="4" xfId="0" applyFont="1" applyFill="1" applyBorder="1" applyAlignment="1"/>
    <xf numFmtId="0" fontId="6" fillId="4" borderId="25" xfId="0" applyFont="1" applyFill="1" applyBorder="1" applyAlignment="1"/>
    <xf numFmtId="0" fontId="6" fillId="4" borderId="20" xfId="0" applyFont="1" applyFill="1" applyBorder="1" applyAlignment="1"/>
    <xf numFmtId="0" fontId="6" fillId="4" borderId="29" xfId="0" applyFont="1" applyFill="1" applyBorder="1" applyAlignment="1"/>
    <xf numFmtId="0" fontId="6" fillId="4" borderId="4" xfId="0" applyFont="1" applyFill="1" applyBorder="1" applyAlignment="1"/>
    <xf numFmtId="0" fontId="6" fillId="4" borderId="34" xfId="0" applyFont="1" applyFill="1" applyBorder="1" applyAlignment="1"/>
    <xf numFmtId="0" fontId="6" fillId="4" borderId="21" xfId="0" applyFont="1" applyFill="1" applyBorder="1" applyAlignment="1"/>
    <xf numFmtId="0" fontId="6" fillId="2" borderId="25" xfId="0" applyFont="1" applyFill="1" applyBorder="1" applyAlignment="1"/>
    <xf numFmtId="0" fontId="6" fillId="2" borderId="20" xfId="0" applyFont="1" applyFill="1" applyBorder="1" applyAlignment="1"/>
    <xf numFmtId="0" fontId="6" fillId="2" borderId="29" xfId="0" applyFont="1" applyFill="1" applyBorder="1" applyAlignment="1"/>
    <xf numFmtId="0" fontId="6" fillId="2" borderId="4" xfId="0" applyFont="1" applyFill="1" applyBorder="1" applyAlignment="1"/>
    <xf numFmtId="0" fontId="6" fillId="2" borderId="34" xfId="0" applyFont="1" applyFill="1" applyBorder="1" applyAlignment="1"/>
    <xf numFmtId="0" fontId="6" fillId="2" borderId="21" xfId="0" applyFont="1" applyFill="1" applyBorder="1" applyAlignment="1"/>
    <xf numFmtId="1" fontId="5" fillId="0" borderId="25" xfId="0" applyNumberFormat="1" applyFont="1" applyBorder="1" applyAlignment="1"/>
    <xf numFmtId="1" fontId="5" fillId="0" borderId="20" xfId="0" applyNumberFormat="1" applyFont="1" applyBorder="1" applyAlignment="1"/>
    <xf numFmtId="0" fontId="5" fillId="0" borderId="37" xfId="0" applyFont="1" applyFill="1" applyBorder="1"/>
    <xf numFmtId="165" fontId="5" fillId="0" borderId="38" xfId="0" applyNumberFormat="1" applyFont="1" applyFill="1" applyBorder="1"/>
    <xf numFmtId="0" fontId="5" fillId="3" borderId="7" xfId="0" applyFont="1" applyFill="1" applyBorder="1"/>
    <xf numFmtId="165" fontId="5" fillId="3" borderId="9" xfId="0" applyNumberFormat="1" applyFont="1" applyFill="1" applyBorder="1"/>
    <xf numFmtId="0" fontId="5" fillId="4" borderId="7" xfId="0" applyFont="1" applyFill="1" applyBorder="1"/>
    <xf numFmtId="165" fontId="5" fillId="4" borderId="9" xfId="0" applyNumberFormat="1" applyFont="1" applyFill="1" applyBorder="1"/>
    <xf numFmtId="0" fontId="5" fillId="4" borderId="11" xfId="0" applyFont="1" applyFill="1" applyBorder="1"/>
    <xf numFmtId="165" fontId="5" fillId="4" borderId="13" xfId="0" applyNumberFormat="1" applyFont="1" applyFill="1" applyBorder="1"/>
    <xf numFmtId="0" fontId="5" fillId="2" borderId="7" xfId="0" applyFont="1" applyFill="1" applyBorder="1"/>
    <xf numFmtId="165" fontId="5" fillId="2" borderId="9" xfId="0" applyNumberFormat="1" applyFont="1" applyFill="1" applyBorder="1"/>
    <xf numFmtId="0" fontId="2" fillId="0" borderId="28" xfId="0" applyFont="1" applyFill="1" applyBorder="1" applyAlignment="1">
      <alignment horizontal="left" textRotation="90"/>
    </xf>
    <xf numFmtId="1" fontId="6" fillId="2" borderId="8" xfId="0" applyNumberFormat="1" applyFont="1" applyFill="1" applyBorder="1"/>
    <xf numFmtId="1" fontId="6" fillId="2" borderId="1" xfId="0" applyNumberFormat="1" applyFont="1" applyFill="1" applyBorder="1"/>
    <xf numFmtId="1" fontId="6" fillId="2" borderId="12" xfId="0" applyNumberFormat="1" applyFont="1" applyFill="1" applyBorder="1"/>
    <xf numFmtId="0" fontId="2" fillId="0" borderId="0" xfId="1" applyNumberFormat="1" applyFont="1" applyFill="1" applyBorder="1" applyAlignment="1">
      <alignment textRotation="90" wrapText="1"/>
    </xf>
    <xf numFmtId="0" fontId="6" fillId="3" borderId="8" xfId="0" applyNumberFormat="1" applyFont="1" applyFill="1" applyBorder="1"/>
    <xf numFmtId="0" fontId="6" fillId="0" borderId="0" xfId="0" applyNumberFormat="1" applyFont="1" applyFill="1" applyBorder="1"/>
    <xf numFmtId="0" fontId="6" fillId="4" borderId="8" xfId="0" applyNumberFormat="1" applyFont="1" applyFill="1" applyBorder="1"/>
    <xf numFmtId="0" fontId="6" fillId="4" borderId="1" xfId="0" applyNumberFormat="1" applyFont="1" applyFill="1" applyBorder="1"/>
    <xf numFmtId="0" fontId="6" fillId="2" borderId="1" xfId="0" applyNumberFormat="1" applyFont="1" applyFill="1" applyBorder="1"/>
    <xf numFmtId="0" fontId="6" fillId="0" borderId="30" xfId="1" applyNumberFormat="1" applyFont="1" applyBorder="1"/>
    <xf numFmtId="0" fontId="6" fillId="0" borderId="0" xfId="1" applyNumberFormat="1" applyFont="1"/>
    <xf numFmtId="1" fontId="6" fillId="4" borderId="1" xfId="0" applyNumberFormat="1" applyFont="1" applyFill="1" applyBorder="1"/>
    <xf numFmtId="1" fontId="6" fillId="4" borderId="12" xfId="0" applyNumberFormat="1" applyFont="1" applyFill="1" applyBorder="1"/>
    <xf numFmtId="1" fontId="6" fillId="3" borderId="1" xfId="0" applyNumberFormat="1" applyFont="1" applyFill="1" applyBorder="1"/>
    <xf numFmtId="0" fontId="5" fillId="0" borderId="0" xfId="0" applyFont="1" applyFill="1"/>
    <xf numFmtId="165" fontId="5" fillId="0" borderId="0" xfId="0" applyNumberFormat="1" applyFont="1" applyFill="1"/>
    <xf numFmtId="0" fontId="8" fillId="5" borderId="5" xfId="0" applyFont="1" applyFill="1" applyBorder="1"/>
    <xf numFmtId="0" fontId="5" fillId="5" borderId="1" xfId="0" applyFont="1" applyFill="1" applyBorder="1"/>
    <xf numFmtId="0" fontId="5" fillId="5" borderId="4" xfId="0" applyFont="1" applyFill="1" applyBorder="1"/>
    <xf numFmtId="0" fontId="6" fillId="5" borderId="29" xfId="0" applyFont="1" applyFill="1" applyBorder="1" applyAlignment="1"/>
    <xf numFmtId="0" fontId="6" fillId="5" borderId="4" xfId="0" applyFont="1" applyFill="1" applyBorder="1" applyAlignment="1"/>
    <xf numFmtId="0" fontId="6" fillId="5" borderId="10" xfId="0" applyFont="1" applyFill="1" applyBorder="1" applyAlignment="1">
      <alignment horizontal="right"/>
    </xf>
    <xf numFmtId="0" fontId="6" fillId="5" borderId="6" xfId="0" applyFont="1" applyFill="1" applyBorder="1"/>
    <xf numFmtId="0" fontId="6" fillId="5" borderId="1" xfId="0" applyNumberFormat="1" applyFont="1" applyFill="1" applyBorder="1"/>
    <xf numFmtId="0" fontId="5" fillId="5" borderId="5" xfId="0" applyFont="1" applyFill="1" applyBorder="1"/>
    <xf numFmtId="165" fontId="5" fillId="5" borderId="10" xfId="0" applyNumberFormat="1" applyFont="1" applyFill="1" applyBorder="1"/>
    <xf numFmtId="0" fontId="8" fillId="6" borderId="5" xfId="0" applyFont="1" applyFill="1" applyBorder="1"/>
    <xf numFmtId="0" fontId="5" fillId="6" borderId="1" xfId="0" applyFont="1" applyFill="1" applyBorder="1"/>
    <xf numFmtId="0" fontId="5" fillId="6" borderId="4" xfId="0" applyFont="1" applyFill="1" applyBorder="1"/>
    <xf numFmtId="0" fontId="6" fillId="6" borderId="29" xfId="0" applyFont="1" applyFill="1" applyBorder="1" applyAlignment="1"/>
    <xf numFmtId="0" fontId="6" fillId="6" borderId="4" xfId="0" applyFont="1" applyFill="1" applyBorder="1" applyAlignment="1"/>
    <xf numFmtId="0" fontId="6" fillId="6" borderId="10" xfId="0" applyFont="1" applyFill="1" applyBorder="1" applyAlignment="1">
      <alignment horizontal="right"/>
    </xf>
    <xf numFmtId="0" fontId="6" fillId="6" borderId="6" xfId="0" applyFont="1" applyFill="1" applyBorder="1"/>
    <xf numFmtId="0" fontId="6" fillId="6" borderId="1" xfId="0" applyNumberFormat="1" applyFont="1" applyFill="1" applyBorder="1"/>
    <xf numFmtId="0" fontId="5" fillId="6" borderId="5" xfId="0" applyFont="1" applyFill="1" applyBorder="1"/>
    <xf numFmtId="165" fontId="5" fillId="6" borderId="10" xfId="0" applyNumberFormat="1" applyFont="1" applyFill="1" applyBorder="1"/>
    <xf numFmtId="0" fontId="8" fillId="6" borderId="11" xfId="0" applyFont="1" applyFill="1" applyBorder="1"/>
    <xf numFmtId="0" fontId="5" fillId="6" borderId="12" xfId="0" applyFont="1" applyFill="1" applyBorder="1"/>
    <xf numFmtId="0" fontId="5" fillId="6" borderId="21" xfId="0" applyFont="1" applyFill="1" applyBorder="1"/>
    <xf numFmtId="0" fontId="6" fillId="6" borderId="34" xfId="0" applyFont="1" applyFill="1" applyBorder="1" applyAlignment="1"/>
    <xf numFmtId="0" fontId="6" fillId="6" borderId="21" xfId="0" applyFont="1" applyFill="1" applyBorder="1" applyAlignment="1"/>
    <xf numFmtId="0" fontId="6" fillId="6" borderId="13" xfId="0" applyFont="1" applyFill="1" applyBorder="1" applyAlignment="1">
      <alignment horizontal="right"/>
    </xf>
    <xf numFmtId="0" fontId="6" fillId="6" borderId="24" xfId="0" applyFont="1" applyFill="1" applyBorder="1"/>
    <xf numFmtId="1" fontId="6" fillId="6" borderId="12" xfId="0" applyNumberFormat="1" applyFont="1" applyFill="1" applyBorder="1"/>
    <xf numFmtId="0" fontId="5" fillId="6" borderId="11" xfId="0" applyFont="1" applyFill="1" applyBorder="1"/>
    <xf numFmtId="165" fontId="5" fillId="6" borderId="13" xfId="0" applyNumberFormat="1" applyFont="1" applyFill="1" applyBorder="1"/>
    <xf numFmtId="0" fontId="8" fillId="7" borderId="5" xfId="0" applyFont="1" applyFill="1" applyBorder="1"/>
    <xf numFmtId="0" fontId="5" fillId="7" borderId="1" xfId="0" applyFont="1" applyFill="1" applyBorder="1"/>
    <xf numFmtId="0" fontId="5" fillId="7" borderId="4" xfId="0" applyFont="1" applyFill="1" applyBorder="1"/>
    <xf numFmtId="0" fontId="6" fillId="7" borderId="29" xfId="0" applyFont="1" applyFill="1" applyBorder="1" applyAlignment="1"/>
    <xf numFmtId="0" fontId="6" fillId="7" borderId="4" xfId="0" applyFont="1" applyFill="1" applyBorder="1" applyAlignment="1"/>
    <xf numFmtId="0" fontId="6" fillId="7" borderId="10" xfId="0" applyFont="1" applyFill="1" applyBorder="1" applyAlignment="1">
      <alignment horizontal="right"/>
    </xf>
    <xf numFmtId="0" fontId="6" fillId="7" borderId="6" xfId="0" applyFont="1" applyFill="1" applyBorder="1"/>
    <xf numFmtId="0" fontId="6" fillId="7" borderId="1" xfId="0" applyNumberFormat="1" applyFont="1" applyFill="1" applyBorder="1"/>
    <xf numFmtId="0" fontId="5" fillId="7" borderId="5" xfId="0" applyFont="1" applyFill="1" applyBorder="1"/>
    <xf numFmtId="165" fontId="5" fillId="7" borderId="10" xfId="0" applyNumberFormat="1" applyFont="1" applyFill="1" applyBorder="1"/>
    <xf numFmtId="1" fontId="6" fillId="7" borderId="1" xfId="0" applyNumberFormat="1" applyFont="1" applyFill="1" applyBorder="1"/>
    <xf numFmtId="1" fontId="6" fillId="5" borderId="1" xfId="0" applyNumberFormat="1" applyFont="1" applyFill="1" applyBorder="1"/>
    <xf numFmtId="1" fontId="5" fillId="9" borderId="29" xfId="0" applyNumberFormat="1" applyFont="1" applyFill="1" applyBorder="1" applyAlignment="1"/>
    <xf numFmtId="1" fontId="5" fillId="9" borderId="4" xfId="0" applyNumberFormat="1" applyFont="1" applyFill="1" applyBorder="1" applyAlignment="1"/>
    <xf numFmtId="1" fontId="5" fillId="9" borderId="10" xfId="0" applyNumberFormat="1" applyFont="1" applyFill="1" applyBorder="1" applyAlignment="1">
      <alignment horizontal="right"/>
    </xf>
    <xf numFmtId="1" fontId="5" fillId="9" borderId="32" xfId="1" applyNumberFormat="1" applyFont="1" applyFill="1" applyBorder="1"/>
    <xf numFmtId="0" fontId="2" fillId="0" borderId="22" xfId="0" applyFont="1" applyBorder="1" applyAlignment="1">
      <alignment horizontal="center" vertical="center" textRotation="90"/>
    </xf>
    <xf numFmtId="165" fontId="2" fillId="0" borderId="16" xfId="0" applyNumberFormat="1" applyFont="1" applyBorder="1" applyAlignment="1">
      <alignment horizontal="center" vertical="center" textRotation="90"/>
    </xf>
    <xf numFmtId="0" fontId="2" fillId="9" borderId="40" xfId="0" applyFont="1" applyFill="1" applyBorder="1" applyAlignment="1">
      <alignment horizontal="right" vertical="center" textRotation="90"/>
    </xf>
    <xf numFmtId="0" fontId="2" fillId="9" borderId="36" xfId="0" applyFont="1" applyFill="1" applyBorder="1" applyAlignment="1">
      <alignment horizontal="right" vertical="center" textRotation="90"/>
    </xf>
    <xf numFmtId="0" fontId="2" fillId="9" borderId="42" xfId="0" applyFont="1" applyFill="1" applyBorder="1" applyAlignment="1">
      <alignment horizontal="right" vertical="center" textRotation="90"/>
    </xf>
    <xf numFmtId="14" fontId="8" fillId="9" borderId="39" xfId="0" applyNumberFormat="1" applyFont="1" applyFill="1" applyBorder="1" applyAlignment="1">
      <alignment horizontal="right" vertical="center" textRotation="90"/>
    </xf>
    <xf numFmtId="14" fontId="8" fillId="9" borderId="35" xfId="0" applyNumberFormat="1" applyFont="1" applyFill="1" applyBorder="1" applyAlignment="1">
      <alignment horizontal="right" vertical="center" textRotation="90"/>
    </xf>
    <xf numFmtId="14" fontId="8" fillId="9" borderId="41" xfId="0" applyNumberFormat="1" applyFont="1" applyFill="1" applyBorder="1" applyAlignment="1">
      <alignment horizontal="right" vertical="center" textRotation="90"/>
    </xf>
    <xf numFmtId="0" fontId="5" fillId="10" borderId="7" xfId="0" applyFont="1" applyFill="1" applyBorder="1"/>
    <xf numFmtId="165" fontId="5" fillId="10" borderId="9" xfId="0" applyNumberFormat="1" applyFont="1" applyFill="1" applyBorder="1"/>
    <xf numFmtId="0" fontId="5" fillId="11" borderId="5" xfId="0" applyFont="1" applyFill="1" applyBorder="1"/>
    <xf numFmtId="165" fontId="5" fillId="11" borderId="10" xfId="0" applyNumberFormat="1" applyFont="1" applyFill="1" applyBorder="1"/>
    <xf numFmtId="0" fontId="5" fillId="10" borderId="5" xfId="0" applyFont="1" applyFill="1" applyBorder="1"/>
    <xf numFmtId="165" fontId="5" fillId="10" borderId="10" xfId="0" applyNumberFormat="1" applyFont="1" applyFill="1" applyBorder="1"/>
    <xf numFmtId="0" fontId="5" fillId="10" borderId="11" xfId="0" applyFont="1" applyFill="1" applyBorder="1"/>
    <xf numFmtId="165" fontId="5" fillId="10" borderId="13" xfId="0" applyNumberFormat="1" applyFont="1" applyFill="1" applyBorder="1"/>
    <xf numFmtId="0" fontId="5" fillId="12" borderId="7" xfId="0" applyFont="1" applyFill="1" applyBorder="1"/>
    <xf numFmtId="165" fontId="5" fillId="12" borderId="9" xfId="0" applyNumberFormat="1" applyFont="1" applyFill="1" applyBorder="1"/>
    <xf numFmtId="0" fontId="5" fillId="13" borderId="5" xfId="0" applyFont="1" applyFill="1" applyBorder="1"/>
    <xf numFmtId="165" fontId="5" fillId="13" borderId="10" xfId="0" applyNumberFormat="1" applyFont="1" applyFill="1" applyBorder="1"/>
    <xf numFmtId="0" fontId="5" fillId="12" borderId="5" xfId="0" applyFont="1" applyFill="1" applyBorder="1"/>
    <xf numFmtId="165" fontId="5" fillId="12" borderId="10" xfId="0" applyNumberFormat="1" applyFont="1" applyFill="1" applyBorder="1"/>
    <xf numFmtId="0" fontId="5" fillId="12" borderId="11" xfId="0" applyFont="1" applyFill="1" applyBorder="1"/>
    <xf numFmtId="165" fontId="5" fillId="12" borderId="13" xfId="0" applyNumberFormat="1" applyFont="1" applyFill="1" applyBorder="1"/>
    <xf numFmtId="0" fontId="5" fillId="14" borderId="7" xfId="0" applyFont="1" applyFill="1" applyBorder="1"/>
    <xf numFmtId="165" fontId="5" fillId="14" borderId="9" xfId="0" applyNumberFormat="1" applyFont="1" applyFill="1" applyBorder="1"/>
    <xf numFmtId="0" fontId="5" fillId="15" borderId="5" xfId="0" applyFont="1" applyFill="1" applyBorder="1"/>
    <xf numFmtId="165" fontId="5" fillId="15" borderId="10" xfId="0" applyNumberFormat="1" applyFont="1" applyFill="1" applyBorder="1"/>
    <xf numFmtId="0" fontId="5" fillId="14" borderId="5" xfId="0" applyFont="1" applyFill="1" applyBorder="1"/>
    <xf numFmtId="165" fontId="5" fillId="14" borderId="10" xfId="0" applyNumberFormat="1" applyFont="1" applyFill="1" applyBorder="1"/>
    <xf numFmtId="0" fontId="5" fillId="15" borderId="11" xfId="0" applyFont="1" applyFill="1" applyBorder="1"/>
    <xf numFmtId="165" fontId="5" fillId="15" borderId="13" xfId="0" applyNumberFormat="1" applyFont="1" applyFill="1" applyBorder="1"/>
    <xf numFmtId="0" fontId="2" fillId="0" borderId="15" xfId="0" applyFont="1" applyBorder="1" applyAlignment="1">
      <alignment horizontal="center" vertical="center" textRotation="90"/>
    </xf>
    <xf numFmtId="0" fontId="6" fillId="3" borderId="20" xfId="0" applyFont="1" applyFill="1" applyBorder="1"/>
    <xf numFmtId="0" fontId="6" fillId="6" borderId="4" xfId="0" applyFont="1" applyFill="1" applyBorder="1"/>
    <xf numFmtId="0" fontId="6" fillId="3" borderId="4" xfId="0" applyFont="1" applyFill="1" applyBorder="1"/>
    <xf numFmtId="0" fontId="6" fillId="6" borderId="21" xfId="0" applyFont="1" applyFill="1" applyBorder="1"/>
    <xf numFmtId="0" fontId="6" fillId="4" borderId="20" xfId="0" applyFont="1" applyFill="1" applyBorder="1"/>
    <xf numFmtId="0" fontId="6" fillId="7" borderId="4" xfId="0" applyFont="1" applyFill="1" applyBorder="1"/>
    <xf numFmtId="0" fontId="6" fillId="4" borderId="4" xfId="0" applyFont="1" applyFill="1" applyBorder="1"/>
    <xf numFmtId="0" fontId="6" fillId="4" borderId="21" xfId="0" applyFont="1" applyFill="1" applyBorder="1"/>
    <xf numFmtId="0" fontId="5" fillId="14" borderId="1" xfId="0" applyFont="1" applyFill="1" applyBorder="1"/>
    <xf numFmtId="0" fontId="5" fillId="15" borderId="1" xfId="0" applyFont="1" applyFill="1" applyBorder="1"/>
    <xf numFmtId="0" fontId="5" fillId="12" borderId="1" xfId="0" applyFont="1" applyFill="1" applyBorder="1"/>
    <xf numFmtId="0" fontId="5" fillId="13" borderId="1" xfId="0" applyFont="1" applyFill="1" applyBorder="1"/>
    <xf numFmtId="0" fontId="5" fillId="14" borderId="8" xfId="0" applyFont="1" applyFill="1" applyBorder="1"/>
    <xf numFmtId="0" fontId="5" fillId="15" borderId="12" xfId="0" applyFont="1" applyFill="1" applyBorder="1"/>
    <xf numFmtId="0" fontId="5" fillId="12" borderId="8" xfId="0" applyFont="1" applyFill="1" applyBorder="1"/>
    <xf numFmtId="0" fontId="5" fillId="12" borderId="12" xfId="0" applyFont="1" applyFill="1" applyBorder="1"/>
    <xf numFmtId="0" fontId="6" fillId="2" borderId="20" xfId="0" applyFont="1" applyFill="1" applyBorder="1"/>
    <xf numFmtId="0" fontId="6" fillId="5" borderId="4" xfId="0" applyFont="1" applyFill="1" applyBorder="1"/>
    <xf numFmtId="0" fontId="6" fillId="2" borderId="4" xfId="0" applyFont="1" applyFill="1" applyBorder="1"/>
    <xf numFmtId="0" fontId="6" fillId="2" borderId="21" xfId="0" applyFont="1" applyFill="1" applyBorder="1"/>
    <xf numFmtId="0" fontId="5" fillId="10" borderId="1" xfId="0" applyFont="1" applyFill="1" applyBorder="1"/>
    <xf numFmtId="0" fontId="5" fillId="11" borderId="1" xfId="0" applyFont="1" applyFill="1" applyBorder="1"/>
    <xf numFmtId="0" fontId="5" fillId="10" borderId="8" xfId="0" applyFont="1" applyFill="1" applyBorder="1"/>
    <xf numFmtId="0" fontId="5" fillId="10" borderId="12" xfId="0" applyFont="1" applyFill="1" applyBorder="1"/>
    <xf numFmtId="165" fontId="8" fillId="0" borderId="29" xfId="1" applyNumberFormat="1" applyFont="1" applyBorder="1" applyAlignment="1"/>
    <xf numFmtId="165" fontId="8" fillId="0" borderId="4" xfId="0" applyNumberFormat="1" applyFont="1" applyBorder="1" applyAlignment="1"/>
    <xf numFmtId="165" fontId="8" fillId="0" borderId="4" xfId="1" applyNumberFormat="1" applyFont="1" applyBorder="1" applyAlignment="1"/>
    <xf numFmtId="165" fontId="8" fillId="0" borderId="10" xfId="0" applyNumberFormat="1" applyFont="1" applyBorder="1" applyAlignment="1">
      <alignment horizontal="right"/>
    </xf>
    <xf numFmtId="1" fontId="8" fillId="0" borderId="32" xfId="1" applyNumberFormat="1" applyFont="1" applyBorder="1"/>
    <xf numFmtId="0" fontId="8" fillId="0" borderId="30" xfId="1" applyNumberFormat="1" applyFont="1" applyBorder="1"/>
    <xf numFmtId="165" fontId="8" fillId="9" borderId="34" xfId="1" applyNumberFormat="1" applyFont="1" applyFill="1" applyBorder="1" applyAlignment="1"/>
    <xf numFmtId="165" fontId="8" fillId="9" borderId="21" xfId="1" applyNumberFormat="1" applyFont="1" applyFill="1" applyBorder="1" applyAlignment="1"/>
    <xf numFmtId="165" fontId="8" fillId="9" borderId="13" xfId="1" applyNumberFormat="1" applyFont="1" applyFill="1" applyBorder="1" applyAlignment="1">
      <alignment horizontal="right"/>
    </xf>
    <xf numFmtId="1" fontId="8" fillId="9" borderId="33" xfId="1" applyNumberFormat="1" applyFont="1" applyFill="1" applyBorder="1"/>
    <xf numFmtId="0" fontId="2" fillId="8" borderId="9" xfId="0" applyFont="1" applyFill="1" applyBorder="1" applyAlignment="1">
      <alignment horizontal="center" textRotation="90" wrapText="1"/>
    </xf>
    <xf numFmtId="0" fontId="2" fillId="8" borderId="13" xfId="0" applyFont="1" applyFill="1" applyBorder="1" applyAlignment="1">
      <alignment horizontal="center" textRotation="90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7" fillId="9" borderId="5" xfId="0" applyFont="1" applyFill="1" applyBorder="1" applyAlignment="1">
      <alignment horizontal="right"/>
    </xf>
    <xf numFmtId="0" fontId="7" fillId="9" borderId="1" xfId="0" applyFont="1" applyFill="1" applyBorder="1" applyAlignment="1">
      <alignment horizontal="right"/>
    </xf>
    <xf numFmtId="0" fontId="7" fillId="9" borderId="4" xfId="0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7" fillId="9" borderId="11" xfId="0" applyFont="1" applyFill="1" applyBorder="1" applyAlignment="1">
      <alignment horizontal="right"/>
    </xf>
    <xf numFmtId="0" fontId="11" fillId="9" borderId="12" xfId="0" applyFont="1" applyFill="1" applyBorder="1" applyAlignment="1">
      <alignment horizontal="right"/>
    </xf>
    <xf numFmtId="0" fontId="11" fillId="9" borderId="21" xfId="0" applyFont="1" applyFill="1" applyBorder="1" applyAlignment="1">
      <alignment horizontal="right"/>
    </xf>
    <xf numFmtId="0" fontId="2" fillId="8" borderId="9" xfId="0" applyFont="1" applyFill="1" applyBorder="1" applyAlignment="1">
      <alignment horizontal="center" textRotation="90"/>
    </xf>
    <xf numFmtId="0" fontId="2" fillId="8" borderId="13" xfId="0" applyFont="1" applyFill="1" applyBorder="1" applyAlignment="1">
      <alignment horizontal="center" textRotation="90"/>
    </xf>
    <xf numFmtId="0" fontId="2" fillId="8" borderId="8" xfId="0" applyFont="1" applyFill="1" applyBorder="1" applyAlignment="1">
      <alignment horizontal="center" textRotation="90" wrapText="1"/>
    </xf>
    <xf numFmtId="0" fontId="2" fillId="8" borderId="12" xfId="0" applyFont="1" applyFill="1" applyBorder="1" applyAlignment="1">
      <alignment horizontal="center" textRotation="90" wrapText="1"/>
    </xf>
    <xf numFmtId="0" fontId="2" fillId="8" borderId="7" xfId="0" applyFont="1" applyFill="1" applyBorder="1" applyAlignment="1">
      <alignment horizontal="center" textRotation="90"/>
    </xf>
    <xf numFmtId="0" fontId="2" fillId="8" borderId="11" xfId="0" applyFont="1" applyFill="1" applyBorder="1" applyAlignment="1">
      <alignment horizontal="center" textRotation="90"/>
    </xf>
    <xf numFmtId="0" fontId="2" fillId="8" borderId="7" xfId="0" applyFont="1" applyFill="1" applyBorder="1" applyAlignment="1">
      <alignment horizontal="center" textRotation="90" wrapText="1"/>
    </xf>
    <xf numFmtId="0" fontId="2" fillId="8" borderId="11" xfId="0" applyFont="1" applyFill="1" applyBorder="1" applyAlignment="1">
      <alignment horizontal="center" textRotation="90" wrapText="1"/>
    </xf>
    <xf numFmtId="0" fontId="2" fillId="8" borderId="8" xfId="1" applyNumberFormat="1" applyFont="1" applyFill="1" applyBorder="1" applyAlignment="1">
      <alignment horizontal="center" textRotation="90" wrapText="1"/>
    </xf>
    <xf numFmtId="0" fontId="2" fillId="8" borderId="12" xfId="1" applyNumberFormat="1" applyFont="1" applyFill="1" applyBorder="1" applyAlignment="1">
      <alignment horizontal="center" textRotation="90" wrapText="1"/>
    </xf>
    <xf numFmtId="17" fontId="2" fillId="0" borderId="46" xfId="0" applyNumberFormat="1" applyFont="1" applyBorder="1" applyAlignment="1">
      <alignment horizontal="center" vertical="center"/>
    </xf>
    <xf numFmtId="17" fontId="2" fillId="0" borderId="45" xfId="0" applyNumberFormat="1" applyFont="1" applyBorder="1" applyAlignment="1">
      <alignment horizontal="center" vertical="center"/>
    </xf>
    <xf numFmtId="17" fontId="2" fillId="0" borderId="17" xfId="0" applyNumberFormat="1" applyFont="1" applyBorder="1" applyAlignment="1">
      <alignment horizontal="center" vertical="center"/>
    </xf>
    <xf numFmtId="17" fontId="2" fillId="0" borderId="43" xfId="0" applyNumberFormat="1" applyFont="1" applyBorder="1" applyAlignment="1">
      <alignment horizontal="center" vertical="center"/>
    </xf>
    <xf numFmtId="17" fontId="2" fillId="0" borderId="47" xfId="0" applyNumberFormat="1" applyFont="1" applyBorder="1" applyAlignment="1">
      <alignment horizontal="center" vertical="center"/>
    </xf>
    <xf numFmtId="17" fontId="2" fillId="0" borderId="44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6" fillId="4" borderId="8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" fontId="5" fillId="0" borderId="8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164" fontId="5" fillId="0" borderId="5" xfId="1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164" fontId="5" fillId="0" borderId="11" xfId="1" applyNumberFormat="1" applyFont="1" applyBorder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" name="Grafik 1" descr="http://www.discgolf.at/rangliste/_img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" name="Grafik 2" descr="http://www.discgolf.at/rangliste/_img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" name="Grafik 3" descr="http://www.discgolf.at/rangliste/_img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" name="Grafik 4" descr="http://www.discgolf.at/rangliste/_img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6" name="Grafik 5" descr="http://www.discgolf.at/rangliste/_img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7" name="Grafik 6" descr="http://www.discgolf.at/rangliste/_img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8" name="Grafik 7" descr="http://www.discgolf.at/rangliste/_img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9" name="Grafik 8" descr="http://www.discgolf.at/rangliste/_img/spacer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0" name="Grafik 9" descr="http://www.discgolf.at/rangliste/_img/spacer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1" name="Grafik 10" descr="http://www.discgolf.at/rangliste/_img/spacer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2" name="Grafik 11" descr="http://www.discgolf.at/rangliste/_img/spacer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3" name="Grafik 12" descr="http://www.discgolf.at/rangliste/_img/spacer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4" name="Grafik 13" descr="http://www.discgolf.at/rangliste/_img/spacer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5" name="Grafik 14" descr="http://www.discgolf.at/rangliste/_img/spacer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6" name="Grafik 15" descr="http://www.discgolf.at/rangliste/_img/spacer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7" name="Grafik 16" descr="http://www.discgolf.at/rangliste/_img/spacer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8" name="Grafik 17" descr="http://www.discgolf.at/rangliste/_img/spacer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9" name="Grafik 18" descr="http://www.discgolf.at/rangliste/_img/spacer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0" name="Grafik 19" descr="http://www.discgolf.at/rangliste/_img/spacer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" name="Grafik 20" descr="http://www.discgolf.at/rangliste/_img/spacer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2" name="Grafik 21" descr="http://www.discgolf.at/rangliste/_img/spacer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3" name="Grafik 22" descr="http://www.discgolf.at/rangliste/_img/spacer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4" name="Grafik 23" descr="http://www.discgolf.at/rangliste/_img/spacer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5" name="Grafik 24" descr="http://www.discgolf.at/rangliste/_img/spacer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6" name="Grafik 25" descr="http://www.discgolf.at/rangliste/_img/spacer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7" name="Grafik 26" descr="http://www.discgolf.at/rangliste/_img/spacer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8" name="Grafik 27" descr="http://www.discgolf.at/rangliste/_img/spacer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9" name="Grafik 28" descr="http://www.discgolf.at/rangliste/_img/spacer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0" name="Grafik 29" descr="http://www.discgolf.at/rangliste/_img/spacer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1" name="Grafik 30" descr="http://www.discgolf.at/rangliste/_img/spacer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2" name="Grafik 31" descr="http://www.discgolf.at/rangliste/_img/spacer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33" name="Grafik 32" descr="http://www.discgolf.at/rangliste/_img/spacer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34" name="Grafik 33" descr="http://www.discgolf.at/rangliste/_img/spacer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35" name="Grafik 34" descr="http://www.discgolf.at/rangliste/_img/spacer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6" name="Grafik 35" descr="http://www.discgolf.at/rangliste/_img/spacer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7" name="Grafik 36" descr="http://www.discgolf.at/rangliste/_img/spacer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8" name="Grafik 37" descr="http://www.discgolf.at/rangliste/_img/spacer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9" name="Grafik 38" descr="http://www.discgolf.at/rangliste/_img/spacer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0" name="Grafik 39" descr="http://www.discgolf.at/rangliste/_img/spacer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1" name="Grafik 40" descr="http://www.discgolf.at/rangliste/_img/spacer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2" name="Grafik 41" descr="http://www.discgolf.at/rangliste/_img/spacer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43" name="Grafik 42" descr="http://www.discgolf.at/rangliste/_img/spacer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4" name="Grafik 43" descr="http://www.discgolf.at/rangliste/_img/spacer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45" name="Grafik 44" descr="http://www.discgolf.at/rangliste/_img/spacer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46" name="Grafik 45" descr="http://www.discgolf.at/rangliste/_img/spacer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7" name="Grafik 46" descr="http://www.discgolf.at/rangliste/_img/spacer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48" name="Grafik 47" descr="http://www.discgolf.at/rangliste/_img/spacer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9" name="Grafik 48" descr="http://www.discgolf.at/rangliste/_img/spacer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50" name="Grafik 49" descr="http://www.discgolf.at/rangliste/_img/spacer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51" name="Grafik 50" descr="http://www.discgolf.at/rangliste/_img/spacer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52" name="Grafik 51" descr="http://www.discgolf.at/rangliste/_img/spacer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3" name="Grafik 52" descr="http://www.discgolf.at/rangliste/_img/spacer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4" name="Grafik 53" descr="http://www.discgolf.at/rangliste/_img/spacer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5" name="Grafik 54" descr="http://www.discgolf.at/rangliste/_img/spacer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56" name="Grafik 55" descr="http://www.discgolf.at/rangliste/_img/spacer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7" name="Grafik 56" descr="http://www.discgolf.at/rangliste/_img/spacer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58" name="Grafik 57" descr="http://www.discgolf.at/rangliste/_img/spacer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59" name="Grafik 58" descr="http://www.discgolf.at/rangliste/_img/spacer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0" name="Grafik 59" descr="http://www.discgolf.at/rangliste/_img/spacer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61" name="Grafik 60" descr="http://www.discgolf.at/rangliste/_img/spacer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62" name="Grafik 61" descr="http://www.discgolf.at/rangliste/_img/spacer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63" name="Grafik 62" descr="http://www.discgolf.at/rangliste/_img/spacer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64" name="Grafik 63" descr="http://www.discgolf.at/rangliste/_img/spacer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5" name="Grafik 64" descr="http://www.discgolf.at/rangliste/_img/spacer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66" name="Grafik 65" descr="http://www.discgolf.at/rangliste/_img/spacer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67" name="Grafik 66" descr="http://www.discgolf.at/rangliste/_img/spacer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68" name="Grafik 67" descr="http://www.discgolf.at/rangliste/_img/spacer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69" name="Grafik 68" descr="http://www.discgolf.at/rangliste/_img/spacer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70" name="Grafik 69" descr="http://www.discgolf.at/rangliste/_img/spacer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71" name="Grafik 70" descr="http://www.discgolf.at/rangliste/_img/spacer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72" name="Grafik 71" descr="http://www.discgolf.at/rangliste/_img/spacer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73" name="Grafik 72" descr="http://www.discgolf.at/rangliste/_img/spacer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74" name="Grafik 73" descr="http://www.discgolf.at/rangliste/_img/spacer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75" name="Grafik 74" descr="http://www.discgolf.at/rangliste/_img/spacer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76" name="Grafik 75" descr="http://www.discgolf.at/rangliste/_img/spacer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77" name="Grafik 76" descr="http://www.discgolf.at/rangliste/_img/spacer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78" name="Grafik 77" descr="http://www.discgolf.at/rangliste/_img/spacer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79" name="Grafik 78" descr="http://www.discgolf.at/rangliste/_img/spacer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80" name="Grafik 79" descr="http://www.discgolf.at/rangliste/_img/spacer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81" name="Grafik 80" descr="http://www.discgolf.at/rangliste/_img/spacer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82" name="Grafik 81" descr="http://www.discgolf.at/rangliste/_img/spacer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83" name="Grafik 82" descr="http://www.discgolf.at/rangliste/_img/spacer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4" name="Grafik 83" descr="http://www.discgolf.at/rangliste/_img/spacer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85" name="Grafik 84" descr="http://www.discgolf.at/rangliste/_img/spacer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86" name="Grafik 85" descr="http://www.discgolf.at/rangliste/_img/spacer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87" name="Grafik 86" descr="http://www.discgolf.at/rangliste/_img/spacer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8" name="Grafik 87" descr="http://www.discgolf.at/rangliste/_img/spacer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89" name="Grafik 88" descr="http://www.discgolf.at/rangliste/_img/spacer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0" name="Grafik 89" descr="http://www.discgolf.at/rangliste/_img/spacer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1" name="Grafik 90" descr="http://www.discgolf.at/rangliste/_img/spacer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92" name="Grafik 91" descr="http://www.discgolf.at/rangliste/_img/spacer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93" name="Grafik 92" descr="http://www.discgolf.at/rangliste/_img/spacer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94" name="Grafik 93" descr="http://www.discgolf.at/rangliste/_img/spacer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95" name="Grafik 94" descr="http://www.discgolf.at/rangliste/_img/spacer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6" name="Grafik 95" descr="http://www.discgolf.at/rangliste/_img/spacer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97" name="Grafik 96" descr="http://www.discgolf.at/rangliste/_img/spacer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43</xdr:col>
      <xdr:colOff>0</xdr:colOff>
      <xdr:row>0</xdr:row>
      <xdr:rowOff>0</xdr:rowOff>
    </xdr:from>
    <xdr:ext cx="9525" cy="9525"/>
    <xdr:pic>
      <xdr:nvPicPr>
        <xdr:cNvPr id="98" name="Grafik 97" descr="http://www.discgolf.at/rangliste/_img/spacer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99" name="Grafik 98" descr="http://www.discgolf.at/rangliste/_img/spacer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00" name="Grafik 99" descr="http://www.discgolf.at/rangliste/_img/spacer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01" name="Grafik 100" descr="http://www.discgolf.at/rangliste/_img/spacer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02" name="Grafik 101" descr="http://www.discgolf.at/rangliste/_img/spacer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03" name="Grafik 102" descr="http://www.discgolf.at/rangliste/_img/spacer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04" name="Grafik 103" descr="http://www.discgolf.at/rangliste/_img/spacer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05" name="Grafik 104" descr="http://www.discgolf.at/rangliste/_img/spacer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06" name="Grafik 105" descr="http://www.discgolf.at/rangliste/_img/spacer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07" name="Grafik 106" descr="http://www.discgolf.at/rangliste/_img/spacer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08" name="Grafik 107" descr="http://www.discgolf.at/rangliste/_img/spacer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09" name="Grafik 108" descr="http://www.discgolf.at/rangliste/_img/spacer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10" name="Grafik 109" descr="http://www.discgolf.at/rangliste/_img/spacer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11" name="Grafik 110" descr="http://www.discgolf.at/rangliste/_img/spacer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12" name="Grafik 111" descr="http://www.discgolf.at/rangliste/_img/spacer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13" name="Grafik 112" descr="http://www.discgolf.at/rangliste/_img/spacer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14" name="Grafik 113" descr="http://www.discgolf.at/rangliste/_img/spacer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15" name="Grafik 114" descr="http://www.discgolf.at/rangliste/_img/spacer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16" name="Grafik 115" descr="http://www.discgolf.at/rangliste/_img/spacer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17" name="Grafik 116" descr="http://www.discgolf.at/rangliste/_img/spacer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18" name="Grafik 117" descr="http://www.discgolf.at/rangliste/_img/spacer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19" name="Grafik 118" descr="http://www.discgolf.at/rangliste/_img/spacer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20" name="Grafik 119" descr="http://www.discgolf.at/rangliste/_img/spacer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21" name="Grafik 120" descr="http://www.discgolf.at/rangliste/_img/spacer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22" name="Grafik 121" descr="http://www.discgolf.at/rangliste/_img/spacer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23" name="Grafik 122" descr="http://www.discgolf.at/rangliste/_img/spacer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24" name="Grafik 123" descr="http://www.discgolf.at/rangliste/_img/spacer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25" name="Grafik 124" descr="http://www.discgolf.at/rangliste/_img/spacer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26" name="Grafik 125" descr="http://www.discgolf.at/rangliste/_img/spacer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27" name="Grafik 126" descr="http://www.discgolf.at/rangliste/_img/spacer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28" name="Grafik 127" descr="http://www.discgolf.at/rangliste/_img/spacer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29" name="Grafik 128" descr="http://www.discgolf.at/rangliste/_img/spacer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30" name="Grafik 129" descr="http://www.discgolf.at/rangliste/_img/spacer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31" name="Grafik 130" descr="http://www.discgolf.at/rangliste/_img/spacer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32" name="Grafik 131" descr="http://www.discgolf.at/rangliste/_img/spacer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33" name="Grafik 132" descr="http://www.discgolf.at/rangliste/_img/spacer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34" name="Grafik 133" descr="http://www.discgolf.at/rangliste/_img/spacer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35" name="Grafik 134" descr="http://www.discgolf.at/rangliste/_img/spacer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36" name="Grafik 135" descr="http://www.discgolf.at/rangliste/_img/spacer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37" name="Grafik 136" descr="http://www.discgolf.at/rangliste/_img/spacer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38" name="Grafik 137" descr="http://www.discgolf.at/rangliste/_img/spacer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39" name="Grafik 138" descr="http://www.discgolf.at/rangliste/_img/spacer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40" name="Grafik 139" descr="http://www.discgolf.at/rangliste/_img/spacer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41" name="Grafik 140" descr="http://www.discgolf.at/rangliste/_img/spacer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42" name="Grafik 141" descr="http://www.discgolf.at/rangliste/_img/spacer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43" name="Grafik 142" descr="http://www.discgolf.at/rangliste/_img/spacer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44" name="Grafik 143" descr="http://www.discgolf.at/rangliste/_img/spacer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45" name="Grafik 144" descr="http://www.discgolf.at/rangliste/_img/spacer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46" name="Grafik 145" descr="http://www.discgolf.at/rangliste/_img/spacer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47" name="Grafik 146" descr="http://www.discgolf.at/rangliste/_img/spacer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48" name="Grafik 147" descr="http://www.discgolf.at/rangliste/_img/spacer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49" name="Grafik 148" descr="http://www.discgolf.at/rangliste/_img/spacer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50" name="Grafik 149" descr="http://www.discgolf.at/rangliste/_img/spacer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51" name="Grafik 150" descr="http://www.discgolf.at/rangliste/_img/spacer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52" name="Grafik 151" descr="http://www.discgolf.at/rangliste/_img/spacer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53" name="Grafik 152" descr="http://www.discgolf.at/rangliste/_img/spacer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54" name="Grafik 153" descr="http://www.discgolf.at/rangliste/_img/spacer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55" name="Grafik 154" descr="http://www.discgolf.at/rangliste/_img/spacer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56" name="Grafik 155" descr="http://www.discgolf.at/rangliste/_img/spacer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57" name="Grafik 156" descr="http://www.discgolf.at/rangliste/_img/spacer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58" name="Grafik 157" descr="http://www.discgolf.at/rangliste/_img/spacer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59" name="Grafik 158" descr="http://www.discgolf.at/rangliste/_img/spacer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60" name="Grafik 159" descr="http://www.discgolf.at/rangliste/_img/spacer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61" name="Grafik 160" descr="http://www.discgolf.at/rangliste/_img/spacer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62" name="Grafik 161" descr="http://www.discgolf.at/rangliste/_img/spacer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63" name="Grafik 162" descr="http://www.discgolf.at/rangliste/_img/spacer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64" name="Grafik 163" descr="http://www.discgolf.at/rangliste/_img/spacer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65" name="Grafik 164" descr="http://www.discgolf.at/rangliste/_img/spacer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66" name="Grafik 165" descr="http://www.discgolf.at/rangliste/_img/spacer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67" name="Grafik 166" descr="http://www.discgolf.at/rangliste/_img/spacer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68" name="Grafik 167" descr="http://www.discgolf.at/rangliste/_img/spacer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69" name="Grafik 168" descr="http://www.discgolf.at/rangliste/_img/spacer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70" name="Grafik 169" descr="http://www.discgolf.at/rangliste/_img/spacer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71" name="Grafik 170" descr="http://www.discgolf.at/rangliste/_img/spacer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72" name="Grafik 171" descr="http://www.discgolf.at/rangliste/_img/spacer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73" name="Grafik 172" descr="http://www.discgolf.at/rangliste/_img/spacer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74" name="Grafik 173" descr="http://www.discgolf.at/rangliste/_img/spacer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75" name="Grafik 174" descr="http://www.discgolf.at/rangliste/_img/spacer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76" name="Grafik 175" descr="http://www.discgolf.at/rangliste/_img/spacer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77" name="Grafik 176" descr="http://www.discgolf.at/rangliste/_img/spacer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78" name="Grafik 177" descr="http://www.discgolf.at/rangliste/_img/spacer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79" name="Grafik 178" descr="http://www.discgolf.at/rangliste/_img/spacer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80" name="Grafik 179" descr="http://www.discgolf.at/rangliste/_img/spacer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81" name="Grafik 180" descr="http://www.discgolf.at/rangliste/_img/spacer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82" name="Grafik 181" descr="http://www.discgolf.at/rangliste/_img/spacer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83" name="Grafik 182" descr="http://www.discgolf.at/rangliste/_img/spacer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84" name="Grafik 183" descr="http://www.discgolf.at/rangliste/_img/spacer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85" name="Grafik 184" descr="http://www.discgolf.at/rangliste/_img/spacer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86" name="Grafik 185" descr="http://www.discgolf.at/rangliste/_img/spacer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87" name="Grafik 186" descr="http://www.discgolf.at/rangliste/_img/spacer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88" name="Grafik 187" descr="http://www.discgolf.at/rangliste/_img/spacer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89" name="Grafik 188" descr="http://www.discgolf.at/rangliste/_img/spacer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90" name="Grafik 189" descr="http://www.discgolf.at/rangliste/_img/spacer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91" name="Grafik 190" descr="http://www.discgolf.at/rangliste/_img/spacer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92" name="Grafik 191" descr="http://www.discgolf.at/rangliste/_img/spacer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93" name="Grafik 192" descr="http://www.discgolf.at/rangliste/_img/spacer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94" name="Grafik 193" descr="http://www.discgolf.at/rangliste/_img/spacer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95" name="Grafik 194" descr="http://www.discgolf.at/rangliste/_img/spacer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96" name="Grafik 195" descr="http://www.discgolf.at/rangliste/_img/spacer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97" name="Grafik 196" descr="http://www.discgolf.at/rangliste/_img/spacer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98" name="Grafik 197" descr="http://www.discgolf.at/rangliste/_img/spacer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199" name="Grafik 198" descr="http://www.discgolf.at/rangliste/_img/spacer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00" name="Grafik 199" descr="http://www.discgolf.at/rangliste/_img/spacer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01" name="Grafik 200" descr="http://www.discgolf.at/rangliste/_img/spacer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02" name="Grafik 201" descr="http://www.discgolf.at/rangliste/_img/spacer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03" name="Grafik 202" descr="http://www.discgolf.at/rangliste/_img/spacer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04" name="Grafik 203" descr="http://www.discgolf.at/rangliste/_img/spacer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05" name="Grafik 204" descr="http://www.discgolf.at/rangliste/_img/spacer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06" name="Grafik 205" descr="http://www.discgolf.at/rangliste/_img/spacer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07" name="Grafik 206" descr="http://www.discgolf.at/rangliste/_img/spacer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08" name="Grafik 207" descr="http://www.discgolf.at/rangliste/_img/spacer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09" name="Grafik 208" descr="http://www.discgolf.at/rangliste/_img/spacer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10" name="Grafik 209" descr="http://www.discgolf.at/rangliste/_img/spacer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11" name="Grafik 210" descr="http://www.discgolf.at/rangliste/_img/spacer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12" name="Grafik 211" descr="http://www.discgolf.at/rangliste/_img/spacer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13" name="Grafik 212" descr="http://www.discgolf.at/rangliste/_img/spacer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14" name="Grafik 213" descr="http://www.discgolf.at/rangliste/_img/spacer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15" name="Grafik 214" descr="http://www.discgolf.at/rangliste/_img/spacer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16" name="Grafik 215" descr="http://www.discgolf.at/rangliste/_img/spacer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17" name="Grafik 216" descr="http://www.discgolf.at/rangliste/_img/spacer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18" name="Grafik 217" descr="http://www.discgolf.at/rangliste/_img/spacer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19" name="Grafik 218" descr="http://www.discgolf.at/rangliste/_img/spacer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20" name="Grafik 219" descr="http://www.discgolf.at/rangliste/_img/spacer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21" name="Grafik 220" descr="http://www.discgolf.at/rangliste/_img/spacer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22" name="Grafik 221" descr="http://www.discgolf.at/rangliste/_img/spacer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23" name="Grafik 222" descr="http://www.discgolf.at/rangliste/_img/spacer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24" name="Grafik 223" descr="http://www.discgolf.at/rangliste/_img/spacer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25" name="Grafik 224" descr="http://www.discgolf.at/rangliste/_img/spacer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26" name="Grafik 225" descr="http://www.discgolf.at/rangliste/_img/spacer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27" name="Grafik 226" descr="http://www.discgolf.at/rangliste/_img/spacer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28" name="Grafik 227" descr="http://www.discgolf.at/rangliste/_img/spacer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29" name="Grafik 228" descr="http://www.discgolf.at/rangliste/_img/spacer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30" name="Grafik 229" descr="http://www.discgolf.at/rangliste/_img/spacer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31" name="Grafik 230" descr="http://www.discgolf.at/rangliste/_img/spacer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32" name="Grafik 231" descr="http://www.discgolf.at/rangliste/_img/spacer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33" name="Grafik 232" descr="http://www.discgolf.at/rangliste/_img/spacer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34" name="Grafik 233" descr="http://www.discgolf.at/rangliste/_img/spacer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35" name="Grafik 234" descr="http://www.discgolf.at/rangliste/_img/spacer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36" name="Grafik 235" descr="http://www.discgolf.at/rangliste/_img/spacer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37" name="Grafik 236" descr="http://www.discgolf.at/rangliste/_img/spacer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38" name="Grafik 237" descr="http://www.discgolf.at/rangliste/_img/spacer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39" name="Grafik 238" descr="http://www.discgolf.at/rangliste/_img/spacer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40" name="Grafik 239" descr="http://www.discgolf.at/rangliste/_img/spacer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41" name="Grafik 240" descr="http://www.discgolf.at/rangliste/_img/spacer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42" name="Grafik 241" descr="http://www.discgolf.at/rangliste/_img/spacer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43" name="Grafik 242" descr="http://www.discgolf.at/rangliste/_img/spacer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44" name="Grafik 243" descr="http://www.discgolf.at/rangliste/_img/spacer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45" name="Grafik 244" descr="http://www.discgolf.at/rangliste/_img/spacer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46" name="Grafik 245" descr="http://www.discgolf.at/rangliste/_img/spacer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47" name="Grafik 246" descr="http://www.discgolf.at/rangliste/_img/spacer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48" name="Grafik 247" descr="http://www.discgolf.at/rangliste/_img/spacer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49" name="Grafik 248" descr="http://www.discgolf.at/rangliste/_img/spacer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50" name="Grafik 249" descr="http://www.discgolf.at/rangliste/_img/spacer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51" name="Grafik 250" descr="http://www.discgolf.at/rangliste/_img/spacer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52" name="Grafik 251" descr="http://www.discgolf.at/rangliste/_img/spacer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53" name="Grafik 252" descr="http://www.discgolf.at/rangliste/_img/spacer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54" name="Grafik 253" descr="http://www.discgolf.at/rangliste/_img/spacer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55" name="Grafik 254" descr="http://www.discgolf.at/rangliste/_img/spacer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56" name="Grafik 255" descr="http://www.discgolf.at/rangliste/_img/spacer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57" name="Grafik 256" descr="http://www.discgolf.at/rangliste/_img/spacer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58" name="Grafik 257" descr="http://www.discgolf.at/rangliste/_img/spacer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59" name="Grafik 258" descr="http://www.discgolf.at/rangliste/_img/spacer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60" name="Grafik 259" descr="http://www.discgolf.at/rangliste/_img/spacer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61" name="Grafik 260" descr="http://www.discgolf.at/rangliste/_img/spacer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62" name="Grafik 261" descr="http://www.discgolf.at/rangliste/_img/spacer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63" name="Grafik 262" descr="http://www.discgolf.at/rangliste/_img/spacer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64" name="Grafik 263" descr="http://www.discgolf.at/rangliste/_img/spacer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65" name="Grafik 264" descr="http://www.discgolf.at/rangliste/_img/spacer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66" name="Grafik 265" descr="http://www.discgolf.at/rangliste/_img/spacer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67" name="Grafik 266" descr="http://www.discgolf.at/rangliste/_img/spacer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68" name="Grafik 267" descr="http://www.discgolf.at/rangliste/_img/spacer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69" name="Grafik 268" descr="http://www.discgolf.at/rangliste/_img/spacer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70" name="Grafik 269" descr="http://www.discgolf.at/rangliste/_img/spacer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71" name="Grafik 270" descr="http://www.discgolf.at/rangliste/_img/spacer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72" name="Grafik 271" descr="http://www.discgolf.at/rangliste/_img/spacer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73" name="Grafik 272" descr="http://www.discgolf.at/rangliste/_img/spacer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74" name="Grafik 273" descr="http://www.discgolf.at/rangliste/_img/spacer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75" name="Grafik 274" descr="http://www.discgolf.at/rangliste/_img/spacer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76" name="Grafik 275" descr="http://www.discgolf.at/rangliste/_img/spacer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77" name="Grafik 276" descr="http://www.discgolf.at/rangliste/_img/spacer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78" name="Grafik 277" descr="http://www.discgolf.at/rangliste/_img/spacer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79" name="Grafik 278" descr="http://www.discgolf.at/rangliste/_img/spacer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80" name="Grafik 279" descr="http://www.discgolf.at/rangliste/_img/spacer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81" name="Grafik 280" descr="http://www.discgolf.at/rangliste/_img/spacer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82" name="Grafik 281" descr="http://www.discgolf.at/rangliste/_img/spacer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83" name="Grafik 282" descr="http://www.discgolf.at/rangliste/_img/spacer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84" name="Grafik 283" descr="http://www.discgolf.at/rangliste/_img/spacer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85" name="Grafik 284" descr="http://www.discgolf.at/rangliste/_img/spacer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86" name="Grafik 285" descr="http://www.discgolf.at/rangliste/_img/spacer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87" name="Grafik 286" descr="http://www.discgolf.at/rangliste/_img/spacer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88" name="Grafik 287" descr="http://www.discgolf.at/rangliste/_img/spacer.gif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89" name="Grafik 288" descr="http://www.discgolf.at/rangliste/_img/spacer.gif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90" name="Grafik 289" descr="http://www.discgolf.at/rangliste/_img/spacer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91" name="Grafik 290" descr="http://www.discgolf.at/rangliste/_img/spacer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92" name="Grafik 291" descr="http://www.discgolf.at/rangliste/_img/spacer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93" name="Grafik 292" descr="http://www.discgolf.at/rangliste/_img/spacer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94" name="Grafik 293" descr="http://www.discgolf.at/rangliste/_img/spacer.gif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95" name="Grafik 294" descr="http://www.discgolf.at/rangliste/_img/spacer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96" name="Grafik 295" descr="http://www.discgolf.at/rangliste/_img/spacer.gif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97" name="Grafik 296" descr="http://www.discgolf.at/rangliste/_img/spacer.gif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98" name="Grafik 297" descr="http://www.discgolf.at/rangliste/_img/spacer.gif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299" name="Grafik 298" descr="http://www.discgolf.at/rangliste/_img/spacer.gif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00" name="Grafik 299" descr="http://www.discgolf.at/rangliste/_img/spacer.gif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01" name="Grafik 300" descr="http://www.discgolf.at/rangliste/_img/spacer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02" name="Grafik 301" descr="http://www.discgolf.at/rangliste/_img/spacer.gif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03" name="Grafik 302" descr="http://www.discgolf.at/rangliste/_img/spacer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04" name="Grafik 303" descr="http://www.discgolf.at/rangliste/_img/spacer.gif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05" name="Grafik 304" descr="http://www.discgolf.at/rangliste/_img/spacer.gif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06" name="Grafik 305" descr="http://www.discgolf.at/rangliste/_img/spacer.gif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07" name="Grafik 306" descr="http://www.discgolf.at/rangliste/_img/spacer.gif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08" name="Grafik 307" descr="http://www.discgolf.at/rangliste/_img/spacer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09" name="Grafik 308" descr="http://www.discgolf.at/rangliste/_img/spacer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10" name="Grafik 309" descr="http://www.discgolf.at/rangliste/_img/spacer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11" name="Grafik 310" descr="http://www.discgolf.at/rangliste/_img/spacer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12" name="Grafik 311" descr="http://www.discgolf.at/rangliste/_img/spacer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13" name="Grafik 312" descr="http://www.discgolf.at/rangliste/_img/spacer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14" name="Grafik 313" descr="http://www.discgolf.at/rangliste/_img/spacer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15" name="Grafik 314" descr="http://www.discgolf.at/rangliste/_img/spacer.gif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16" name="Grafik 315" descr="http://www.discgolf.at/rangliste/_img/spacer.gif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17" name="Grafik 316" descr="http://www.discgolf.at/rangliste/_img/spacer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18" name="Grafik 317" descr="http://www.discgolf.at/rangliste/_img/spacer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19" name="Grafik 318" descr="http://www.discgolf.at/rangliste/_img/spacer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20" name="Grafik 319" descr="http://www.discgolf.at/rangliste/_img/spacer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21" name="Grafik 320" descr="http://www.discgolf.at/rangliste/_img/spacer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22" name="Grafik 321" descr="http://www.discgolf.at/rangliste/_img/spacer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23" name="Grafik 322" descr="http://www.discgolf.at/rangliste/_img/spacer.gif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24" name="Grafik 323" descr="http://www.discgolf.at/rangliste/_img/spacer.gif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25" name="Grafik 324" descr="http://www.discgolf.at/rangliste/_img/spacer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26" name="Grafik 325" descr="http://www.discgolf.at/rangliste/_img/spacer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27" name="Grafik 326" descr="http://www.discgolf.at/rangliste/_img/spacer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28" name="Grafik 327" descr="http://www.discgolf.at/rangliste/_img/spacer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29" name="Grafik 328" descr="http://www.discgolf.at/rangliste/_img/spacer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30" name="Grafik 329" descr="http://www.discgolf.at/rangliste/_img/spacer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31" name="Grafik 330" descr="http://www.discgolf.at/rangliste/_img/spacer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32" name="Grafik 331" descr="http://www.discgolf.at/rangliste/_img/spacer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33" name="Grafik 332" descr="http://www.discgolf.at/rangliste/_img/spacer.gif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34" name="Grafik 333" descr="http://www.discgolf.at/rangliste/_img/spacer.gif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35" name="Grafik 334" descr="http://www.discgolf.at/rangliste/_img/spacer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36" name="Grafik 335" descr="http://www.discgolf.at/rangliste/_img/spacer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37" name="Grafik 336" descr="http://www.discgolf.at/rangliste/_img/spacer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38" name="Grafik 337" descr="http://www.discgolf.at/rangliste/_img/spacer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39" name="Grafik 338" descr="http://www.discgolf.at/rangliste/_img/spacer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40" name="Grafik 339" descr="http://www.discgolf.at/rangliste/_img/spacer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41" name="Grafik 340" descr="http://www.discgolf.at/rangliste/_img/spacer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42" name="Grafik 341" descr="http://www.discgolf.at/rangliste/_img/spacer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43" name="Grafik 342" descr="http://www.discgolf.at/rangliste/_img/spacer.gif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44" name="Grafik 343" descr="http://www.discgolf.at/rangliste/_img/spacer.gif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45" name="Grafik 344" descr="http://www.discgolf.at/rangliste/_img/spacer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46" name="Grafik 345" descr="http://www.discgolf.at/rangliste/_img/spacer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47" name="Grafik 346" descr="http://www.discgolf.at/rangliste/_img/spacer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48" name="Grafik 347" descr="http://www.discgolf.at/rangliste/_img/spacer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49" name="Grafik 348" descr="http://www.discgolf.at/rangliste/_img/spacer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50" name="Grafik 349" descr="http://www.discgolf.at/rangliste/_img/spacer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51" name="Grafik 350" descr="http://www.discgolf.at/rangliste/_img/spacer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52" name="Grafik 351" descr="http://www.discgolf.at/rangliste/_img/spacer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53" name="Grafik 352" descr="http://www.discgolf.at/rangliste/_img/spacer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54" name="Grafik 353" descr="http://www.discgolf.at/rangliste/_img/spacer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55" name="Grafik 354" descr="http://www.discgolf.at/rangliste/_img/spacer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56" name="Grafik 355" descr="http://www.discgolf.at/rangliste/_img/spacer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57" name="Grafik 356" descr="http://www.discgolf.at/rangliste/_img/spacer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58" name="Grafik 357" descr="http://www.discgolf.at/rangliste/_img/spacer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59" name="Grafik 358" descr="http://www.discgolf.at/rangliste/_img/spacer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60" name="Grafik 359" descr="http://www.discgolf.at/rangliste/_img/spacer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61" name="Grafik 360" descr="http://www.discgolf.at/rangliste/_img/spacer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62" name="Grafik 361" descr="http://www.discgolf.at/rangliste/_img/spacer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63" name="Grafik 362" descr="http://www.discgolf.at/rangliste/_img/spacer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64" name="Grafik 363" descr="http://www.discgolf.at/rangliste/_img/spacer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65" name="Grafik 364" descr="http://www.discgolf.at/rangliste/_img/spacer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66" name="Grafik 365" descr="http://www.discgolf.at/rangliste/_img/spacer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67" name="Grafik 366" descr="http://www.discgolf.at/rangliste/_img/spacer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68" name="Grafik 367" descr="http://www.discgolf.at/rangliste/_img/spacer.gif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69" name="Grafik 368" descr="http://www.discgolf.at/rangliste/_img/spacer.gif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70" name="Grafik 369" descr="http://www.discgolf.at/rangliste/_img/spacer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71" name="Grafik 370" descr="http://www.discgolf.at/rangliste/_img/spacer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72" name="Grafik 371" descr="http://www.discgolf.at/rangliste/_img/spacer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73" name="Grafik 372" descr="http://www.discgolf.at/rangliste/_img/spacer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74" name="Grafik 373" descr="http://www.discgolf.at/rangliste/_img/spacer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75" name="Grafik 374" descr="http://www.discgolf.at/rangliste/_img/spacer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76" name="Grafik 375" descr="http://www.discgolf.at/rangliste/_img/spacer.gif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77" name="Grafik 376" descr="http://www.discgolf.at/rangliste/_img/spacer.gif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78" name="Grafik 377" descr="http://www.discgolf.at/rangliste/_img/spacer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79" name="Grafik 378" descr="http://www.discgolf.at/rangliste/_img/spacer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80" name="Grafik 379" descr="http://www.discgolf.at/rangliste/_img/spacer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81" name="Grafik 380" descr="http://www.discgolf.at/rangliste/_img/spacer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82" name="Grafik 381" descr="http://www.discgolf.at/rangliste/_img/spacer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83" name="Grafik 382" descr="http://www.discgolf.at/rangliste/_img/spacer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84" name="Grafik 383" descr="http://www.discgolf.at/rangliste/_img/spacer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85" name="Grafik 384" descr="http://www.discgolf.at/rangliste/_img/spacer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86" name="Grafik 385" descr="http://www.discgolf.at/rangliste/_img/spacer.gif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87" name="Grafik 386" descr="http://www.discgolf.at/rangliste/_img/spacer.gif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88" name="Grafik 387" descr="http://www.discgolf.at/rangliste/_img/spacer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89" name="Grafik 388" descr="http://www.discgolf.at/rangliste/_img/spacer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90" name="Grafik 389" descr="http://www.discgolf.at/rangliste/_img/spacer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91" name="Grafik 390" descr="http://www.discgolf.at/rangliste/_img/spacer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92" name="Grafik 391" descr="http://www.discgolf.at/rangliste/_img/spacer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93" name="Grafik 392" descr="http://www.discgolf.at/rangliste/_img/spacer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94" name="Grafik 393" descr="http://www.discgolf.at/rangliste/_img/spacer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95" name="Grafik 394" descr="http://www.discgolf.at/rangliste/_img/spacer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96" name="Grafik 395" descr="http://www.discgolf.at/rangliste/_img/spacer.gif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97" name="Grafik 396" descr="http://www.discgolf.at/rangliste/_img/spacer.gif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98" name="Grafik 397" descr="http://www.discgolf.at/rangliste/_img/spacer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399" name="Grafik 398" descr="http://www.discgolf.at/rangliste/_img/spacer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00" name="Grafik 399" descr="http://www.discgolf.at/rangliste/_img/spacer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01" name="Grafik 400" descr="http://www.discgolf.at/rangliste/_img/spacer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02" name="Grafik 401" descr="http://www.discgolf.at/rangliste/_img/spacer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03" name="Grafik 402" descr="http://www.discgolf.at/rangliste/_img/spacer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04" name="Grafik 403" descr="http://www.discgolf.at/rangliste/_img/spacer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05" name="Grafik 404" descr="http://www.discgolf.at/rangliste/_img/spacer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06" name="Grafik 405" descr="http://www.discgolf.at/rangliste/_img/spacer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07" name="Grafik 406" descr="http://www.discgolf.at/rangliste/_img/spacer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08" name="Grafik 407" descr="http://www.discgolf.at/rangliste/_img/spacer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09" name="Grafik 408" descr="http://www.discgolf.at/rangliste/_img/spacer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10" name="Grafik 409" descr="http://www.discgolf.at/rangliste/_img/spacer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11" name="Grafik 410" descr="http://www.discgolf.at/rangliste/_img/spacer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12" name="Grafik 411" descr="http://www.discgolf.at/rangliste/_img/spacer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13" name="Grafik 412" descr="http://www.discgolf.at/rangliste/_img/spacer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14" name="Grafik 413" descr="http://www.discgolf.at/rangliste/_img/spacer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15" name="Grafik 414" descr="http://www.discgolf.at/rangliste/_img/spacer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16" name="Grafik 415" descr="http://www.discgolf.at/rangliste/_img/spacer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17" name="Grafik 416" descr="http://www.discgolf.at/rangliste/_img/spacer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18" name="Grafik 417" descr="http://www.discgolf.at/rangliste/_img/spacer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19" name="Grafik 418" descr="http://www.discgolf.at/rangliste/_img/spacer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20" name="Grafik 419" descr="http://www.discgolf.at/rangliste/_img/spacer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21" name="Grafik 420" descr="http://www.discgolf.at/rangliste/_img/spacer.gif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22" name="Grafik 421" descr="http://www.discgolf.at/rangliste/_img/spacer.gif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23" name="Grafik 422" descr="http://www.discgolf.at/rangliste/_img/spacer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24" name="Grafik 423" descr="http://www.discgolf.at/rangliste/_img/spacer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25" name="Grafik 424" descr="http://www.discgolf.at/rangliste/_img/spacer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26" name="Grafik 425" descr="http://www.discgolf.at/rangliste/_img/spacer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27" name="Grafik 426" descr="http://www.discgolf.at/rangliste/_img/spacer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28" name="Grafik 427" descr="http://www.discgolf.at/rangliste/_img/spacer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29" name="Grafik 428" descr="http://www.discgolf.at/rangliste/_img/spacer.gif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30" name="Grafik 429" descr="http://www.discgolf.at/rangliste/_img/spacer.gif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31" name="Grafik 430" descr="http://www.discgolf.at/rangliste/_img/spacer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32" name="Grafik 431" descr="http://www.discgolf.at/rangliste/_img/spacer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33" name="Grafik 432" descr="http://www.discgolf.at/rangliste/_img/spacer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34" name="Grafik 433" descr="http://www.discgolf.at/rangliste/_img/spacer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35" name="Grafik 434" descr="http://www.discgolf.at/rangliste/_img/spacer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0</xdr:row>
      <xdr:rowOff>0</xdr:rowOff>
    </xdr:from>
    <xdr:ext cx="9525" cy="9525"/>
    <xdr:pic>
      <xdr:nvPicPr>
        <xdr:cNvPr id="436" name="Grafik 435" descr="http://www.discgolf.at/rangliste/_img/spacer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37" name="Grafik 436" descr="http://www.discgolf.at/rangliste/_img/spacer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38" name="Grafik 437" descr="http://www.discgolf.at/rangliste/_img/spacer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39" name="Grafik 438" descr="http://www.discgolf.at/rangliste/_img/spacer.gif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40" name="Grafik 439" descr="http://www.discgolf.at/rangliste/_img/spacer.gif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41" name="Grafik 440" descr="http://www.discgolf.at/rangliste/_img/spacer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42" name="Grafik 441" descr="http://www.discgolf.at/rangliste/_img/spacer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43" name="Grafik 442" descr="http://www.discgolf.at/rangliste/_img/spacer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44" name="Grafik 443" descr="http://www.discgolf.at/rangliste/_img/spacer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45" name="Grafik 444" descr="http://www.discgolf.at/rangliste/_img/spacer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46" name="Grafik 445" descr="http://www.discgolf.at/rangliste/_img/spacer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47" name="Grafik 446" descr="http://www.discgolf.at/rangliste/_img/spacer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48" name="Grafik 447" descr="http://www.discgolf.at/rangliste/_img/spacer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38</xdr:row>
      <xdr:rowOff>0</xdr:rowOff>
    </xdr:from>
    <xdr:to>
      <xdr:col>44</xdr:col>
      <xdr:colOff>9525</xdr:colOff>
      <xdr:row>38</xdr:row>
      <xdr:rowOff>9525</xdr:rowOff>
    </xdr:to>
    <xdr:pic>
      <xdr:nvPicPr>
        <xdr:cNvPr id="449" name="Grafik 448" descr="http://www.discgolf.at/rangliste/_img/spacer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698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50" name="Grafik 449" descr="http://www.discgolf.at/rangliste/_img/spacer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51" name="Grafik 450" descr="http://www.discgolf.at/rangliste/_img/spacer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52" name="Grafik 451" descr="http://www.discgolf.at/rangliste/_img/spacer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22</xdr:row>
      <xdr:rowOff>0</xdr:rowOff>
    </xdr:from>
    <xdr:to>
      <xdr:col>44</xdr:col>
      <xdr:colOff>9525</xdr:colOff>
      <xdr:row>22</xdr:row>
      <xdr:rowOff>9525</xdr:rowOff>
    </xdr:to>
    <xdr:pic>
      <xdr:nvPicPr>
        <xdr:cNvPr id="453" name="Grafik 452" descr="http://www.discgolf.at/rangliste/_img/spacer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54" name="Grafik 453" descr="http://www.discgolf.at/rangliste/_img/spacer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55" name="Grafik 454" descr="http://www.discgolf.at/rangliste/_img/spacer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39</xdr:row>
      <xdr:rowOff>0</xdr:rowOff>
    </xdr:from>
    <xdr:to>
      <xdr:col>44</xdr:col>
      <xdr:colOff>9525</xdr:colOff>
      <xdr:row>39</xdr:row>
      <xdr:rowOff>9525</xdr:rowOff>
    </xdr:to>
    <xdr:pic>
      <xdr:nvPicPr>
        <xdr:cNvPr id="456" name="Grafik 455" descr="http://www.discgolf.at/rangliste/_img/spacer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718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57" name="Grafik 456" descr="http://www.discgolf.at/rangliste/_img/spacer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58" name="Grafik 457" descr="http://www.discgolf.at/rangliste/_img/spacer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59" name="Grafik 458" descr="http://www.discgolf.at/rangliste/_img/spacer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60" name="Grafik 459" descr="http://www.discgolf.at/rangliste/_img/spacer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19</xdr:row>
      <xdr:rowOff>0</xdr:rowOff>
    </xdr:from>
    <xdr:to>
      <xdr:col>44</xdr:col>
      <xdr:colOff>9525</xdr:colOff>
      <xdr:row>19</xdr:row>
      <xdr:rowOff>9525</xdr:rowOff>
    </xdr:to>
    <xdr:pic>
      <xdr:nvPicPr>
        <xdr:cNvPr id="461" name="Grafik 460" descr="http://www.discgolf.at/rangliste/_img/spacer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62" name="Grafik 461" descr="http://www.discgolf.at/rangliste/_img/spacer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36</xdr:row>
      <xdr:rowOff>0</xdr:rowOff>
    </xdr:from>
    <xdr:to>
      <xdr:col>44</xdr:col>
      <xdr:colOff>9525</xdr:colOff>
      <xdr:row>36</xdr:row>
      <xdr:rowOff>9525</xdr:rowOff>
    </xdr:to>
    <xdr:pic>
      <xdr:nvPicPr>
        <xdr:cNvPr id="463" name="Grafik 462" descr="http://www.discgolf.at/rangliste/_img/spacer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64" name="Grafik 463" descr="http://www.discgolf.at/rangliste/_img/spacer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65" name="Grafik 464" descr="http://www.discgolf.at/rangliste/_img/spacer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66" name="Grafik 465" descr="http://www.discgolf.at/rangliste/_img/spacer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56</xdr:row>
      <xdr:rowOff>0</xdr:rowOff>
    </xdr:from>
    <xdr:to>
      <xdr:col>44</xdr:col>
      <xdr:colOff>9525</xdr:colOff>
      <xdr:row>56</xdr:row>
      <xdr:rowOff>9525</xdr:rowOff>
    </xdr:to>
    <xdr:pic>
      <xdr:nvPicPr>
        <xdr:cNvPr id="467" name="Grafik 466" descr="http://www.discgolf.at/rangliste/_img/spacer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058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68" name="Grafik 467" descr="http://www.discgolf.at/rangliste/_img/spacer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69" name="Grafik 468" descr="http://www.discgolf.at/rangliste/_img/spacer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70" name="Grafik 469" descr="http://www.discgolf.at/rangliste/_img/spacer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71" name="Grafik 470" descr="http://www.discgolf.at/rangliste/_img/spacer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72" name="Grafik 471" descr="http://www.discgolf.at/rangliste/_img/spacer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73" name="Grafik 472" descr="http://www.discgolf.at/rangliste/_img/spacer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74" name="Grafik 473" descr="http://www.discgolf.at/rangliste/_img/spacer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75" name="Grafik 474" descr="http://www.discgolf.at/rangliste/_img/spacer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76" name="Grafik 475" descr="http://www.discgolf.at/rangliste/_img/spacer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77" name="Grafik 476" descr="http://www.discgolf.at/rangliste/_img/spacer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78" name="Grafik 477" descr="http://www.discgolf.at/rangliste/_img/spacer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79" name="Grafik 478" descr="http://www.discgolf.at/rangliste/_img/spacer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80" name="Grafik 479" descr="http://www.discgolf.at/rangliste/_img/spacer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81" name="Grafik 480" descr="http://www.discgolf.at/rangliste/_img/spacer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82" name="Grafik 481" descr="http://www.discgolf.at/rangliste/_img/spacer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83" name="Grafik 482" descr="http://www.discgolf.at/rangliste/_img/spacer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84" name="Grafik 483" descr="http://www.discgolf.at/rangliste/_img/spacer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31</xdr:row>
      <xdr:rowOff>0</xdr:rowOff>
    </xdr:from>
    <xdr:to>
      <xdr:col>44</xdr:col>
      <xdr:colOff>9525</xdr:colOff>
      <xdr:row>31</xdr:row>
      <xdr:rowOff>9525</xdr:rowOff>
    </xdr:to>
    <xdr:pic>
      <xdr:nvPicPr>
        <xdr:cNvPr id="485" name="Grafik 484" descr="http://www.discgolf.at/rangliste/_img/spacer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558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86" name="Grafik 485" descr="http://www.discgolf.at/rangliste/_img/spacer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87" name="Grafik 486" descr="http://www.discgolf.at/rangliste/_img/spacer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88" name="Grafik 487" descr="http://www.discgolf.at/rangliste/_img/spacer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89" name="Grafik 488" descr="http://www.discgolf.at/rangliste/_img/spacer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90" name="Grafik 489" descr="http://www.discgolf.at/rangliste/_img/spacer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91" name="Grafik 490" descr="http://www.discgolf.at/rangliste/_img/spacer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92" name="Grafik 491" descr="http://www.discgolf.at/rangliste/_img/spacer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93" name="Grafik 492" descr="http://www.discgolf.at/rangliste/_img/spacer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94" name="Grafik 493" descr="http://www.discgolf.at/rangliste/_img/spacer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44</xdr:col>
      <xdr:colOff>9525</xdr:colOff>
      <xdr:row>4</xdr:row>
      <xdr:rowOff>9525</xdr:rowOff>
    </xdr:to>
    <xdr:pic>
      <xdr:nvPicPr>
        <xdr:cNvPr id="495" name="Grafik 494" descr="http://www.discgolf.at/rangliste/_img/spacer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96" name="Grafik 495" descr="http://www.discgolf.at/rangliste/_img/spacer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97" name="Grafik 496" descr="http://www.discgolf.at/rangliste/_img/spacer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98" name="Grafik 497" descr="http://www.discgolf.at/rangliste/_img/spacer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499" name="Grafik 498" descr="http://www.discgolf.at/rangliste/_img/spacer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43</xdr:row>
      <xdr:rowOff>0</xdr:rowOff>
    </xdr:from>
    <xdr:to>
      <xdr:col>44</xdr:col>
      <xdr:colOff>9525</xdr:colOff>
      <xdr:row>43</xdr:row>
      <xdr:rowOff>9525</xdr:rowOff>
    </xdr:to>
    <xdr:pic>
      <xdr:nvPicPr>
        <xdr:cNvPr id="500" name="Grafik 499" descr="http://www.discgolf.at/rangliste/_img/spacer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798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01" name="Grafik 500" descr="http://www.discgolf.at/rangliste/_img/spacer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02" name="Grafik 501" descr="http://www.discgolf.at/rangliste/_img/spacer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25</xdr:row>
      <xdr:rowOff>0</xdr:rowOff>
    </xdr:from>
    <xdr:to>
      <xdr:col>44</xdr:col>
      <xdr:colOff>9525</xdr:colOff>
      <xdr:row>25</xdr:row>
      <xdr:rowOff>9525</xdr:rowOff>
    </xdr:to>
    <xdr:pic>
      <xdr:nvPicPr>
        <xdr:cNvPr id="503" name="Grafik 502" descr="http://www.discgolf.at/rangliste/_img/spacer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04" name="Grafik 503" descr="http://www.discgolf.at/rangliste/_img/spacer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05" name="Grafik 504" descr="http://www.discgolf.at/rangliste/_img/spacer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06" name="Grafik 505" descr="http://www.discgolf.at/rangliste/_img/spacer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07" name="Grafik 506" descr="http://www.discgolf.at/rangliste/_img/spacer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08" name="Grafik 507" descr="http://www.discgolf.at/rangliste/_img/spacer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9525</xdr:colOff>
      <xdr:row>5</xdr:row>
      <xdr:rowOff>9525</xdr:rowOff>
    </xdr:to>
    <xdr:pic>
      <xdr:nvPicPr>
        <xdr:cNvPr id="509" name="Grafik 508" descr="http://www.discgolf.at/rangliste/_img/spacer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78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10" name="Grafik 509" descr="http://www.discgolf.at/rangliste/_img/spacer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26</xdr:row>
      <xdr:rowOff>0</xdr:rowOff>
    </xdr:from>
    <xdr:to>
      <xdr:col>44</xdr:col>
      <xdr:colOff>9525</xdr:colOff>
      <xdr:row>26</xdr:row>
      <xdr:rowOff>9525</xdr:rowOff>
    </xdr:to>
    <xdr:pic>
      <xdr:nvPicPr>
        <xdr:cNvPr id="511" name="Grafik 510" descr="http://www.discgolf.at/rangliste/_img/spacer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458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12" name="Grafik 511" descr="http://www.discgolf.at/rangliste/_img/spacer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13" name="Grafik 512" descr="http://www.discgolf.at/rangliste/_img/spacer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14" name="Grafik 513" descr="http://www.discgolf.at/rangliste/_img/spacer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32</xdr:row>
      <xdr:rowOff>0</xdr:rowOff>
    </xdr:from>
    <xdr:to>
      <xdr:col>44</xdr:col>
      <xdr:colOff>9525</xdr:colOff>
      <xdr:row>32</xdr:row>
      <xdr:rowOff>9525</xdr:rowOff>
    </xdr:to>
    <xdr:pic>
      <xdr:nvPicPr>
        <xdr:cNvPr id="515" name="Grafik 514" descr="http://www.discgolf.at/rangliste/_img/spacer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578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16" name="Grafik 515" descr="http://www.discgolf.at/rangliste/_img/spacer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17" name="Grafik 516" descr="http://www.discgolf.at/rangliste/_img/spacer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18" name="Grafik 517" descr="http://www.discgolf.at/rangliste/_img/spacer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19" name="Grafik 518" descr="http://www.discgolf.at/rangliste/_img/spacer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20" name="Grafik 519" descr="http://www.discgolf.at/rangliste/_img/spacer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21" name="Grafik 520" descr="http://www.discgolf.at/rangliste/_img/spacer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22" name="Grafik 521" descr="http://www.discgolf.at/rangliste/_img/spacer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23" name="Grafik 522" descr="http://www.discgolf.at/rangliste/_img/spacer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24" name="Grafik 523" descr="http://www.discgolf.at/rangliste/_img/spacer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25" name="Grafik 524" descr="http://www.discgolf.at/rangliste/_img/spacer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26" name="Grafik 525" descr="http://www.discgolf.at/rangliste/_img/spacer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27" name="Grafik 526" descr="http://www.discgolf.at/rangliste/_img/spacer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28" name="Grafik 527" descr="http://www.discgolf.at/rangliste/_img/spacer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29" name="Grafik 528" descr="http://www.discgolf.at/rangliste/_img/spacer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30" name="Grafik 529" descr="http://www.discgolf.at/rangliste/_img/spacer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31" name="Grafik 530" descr="http://www.discgolf.at/rangliste/_img/spacer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32" name="Grafik 531" descr="http://www.discgolf.at/rangliste/_img/spacer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33" name="Grafik 532" descr="http://www.discgolf.at/rangliste/_img/spacer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34" name="Grafik 533" descr="http://www.discgolf.at/rangliste/_img/spacer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35" name="Grafik 534" descr="http://www.discgolf.at/rangliste/_img/spacer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36" name="Grafik 535" descr="http://www.discgolf.at/rangliste/_img/spacer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37" name="Grafik 536" descr="http://www.discgolf.at/rangliste/_img/spacer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38" name="Grafik 537" descr="http://www.discgolf.at/rangliste/_img/spacer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39" name="Grafik 538" descr="http://www.discgolf.at/rangliste/_img/spacer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40" name="Grafik 539" descr="http://www.discgolf.at/rangliste/_img/spacer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41" name="Grafik 540" descr="http://www.discgolf.at/rangliste/_img/spacer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42" name="Grafik 541" descr="http://www.discgolf.at/rangliste/_img/spacer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43" name="Grafik 542" descr="http://www.discgolf.at/rangliste/_img/spacer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44" name="Grafik 543" descr="http://www.discgolf.at/rangliste/_img/spacer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9525</xdr:colOff>
      <xdr:row>10</xdr:row>
      <xdr:rowOff>9525</xdr:rowOff>
    </xdr:to>
    <xdr:pic>
      <xdr:nvPicPr>
        <xdr:cNvPr id="545" name="Grafik 544" descr="http://www.discgolf.at/rangliste/_img/spacer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46" name="Grafik 545" descr="http://www.discgolf.at/rangliste/_img/spacer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47" name="Grafik 546" descr="http://www.discgolf.at/rangliste/_img/spacer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48" name="Grafik 547" descr="http://www.discgolf.at/rangliste/_img/spacer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9525</xdr:colOff>
      <xdr:row>9</xdr:row>
      <xdr:rowOff>9525</xdr:rowOff>
    </xdr:to>
    <xdr:pic>
      <xdr:nvPicPr>
        <xdr:cNvPr id="549" name="Grafik 548" descr="http://www.discgolf.at/rangliste/_img/spacer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50" name="Grafik 549" descr="http://www.discgolf.at/rangliste/_img/spacer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35</xdr:row>
      <xdr:rowOff>0</xdr:rowOff>
    </xdr:from>
    <xdr:to>
      <xdr:col>44</xdr:col>
      <xdr:colOff>9525</xdr:colOff>
      <xdr:row>35</xdr:row>
      <xdr:rowOff>9525</xdr:rowOff>
    </xdr:to>
    <xdr:pic>
      <xdr:nvPicPr>
        <xdr:cNvPr id="551" name="Grafik 550" descr="http://www.discgolf.at/rangliste/_img/spacer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638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50</xdr:row>
      <xdr:rowOff>0</xdr:rowOff>
    </xdr:from>
    <xdr:to>
      <xdr:col>44</xdr:col>
      <xdr:colOff>9525</xdr:colOff>
      <xdr:row>50</xdr:row>
      <xdr:rowOff>9525</xdr:rowOff>
    </xdr:to>
    <xdr:pic>
      <xdr:nvPicPr>
        <xdr:cNvPr id="552" name="Grafik 551" descr="http://www.discgolf.at/rangliste/_img/spacer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938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53" name="Grafik 552" descr="http://www.discgolf.at/rangliste/_img/spacer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9525</xdr:colOff>
      <xdr:row>23</xdr:row>
      <xdr:rowOff>9525</xdr:rowOff>
    </xdr:to>
    <xdr:pic>
      <xdr:nvPicPr>
        <xdr:cNvPr id="554" name="Grafik 553" descr="http://www.discgolf.at/rangliste/_img/spacer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398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55" name="Grafik 554" descr="http://www.discgolf.at/rangliste/_img/spacer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56" name="Grafik 555" descr="http://www.discgolf.at/rangliste/_img/spacer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57" name="Grafik 556" descr="http://www.discgolf.at/rangliste/_img/spacer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58" name="Grafik 557" descr="http://www.discgolf.at/rangliste/_img/spacer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59" name="Grafik 558" descr="http://www.discgolf.at/rangliste/_img/spacer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60" name="Grafik 559" descr="http://www.discgolf.at/rangliste/_img/spacer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61" name="Grafik 560" descr="http://www.discgolf.at/rangliste/_img/spacer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62" name="Grafik 561" descr="http://www.discgolf.at/rangliste/_img/spacer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63" name="Grafik 562" descr="http://www.discgolf.at/rangliste/_img/spacer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14</xdr:row>
      <xdr:rowOff>0</xdr:rowOff>
    </xdr:from>
    <xdr:to>
      <xdr:col>44</xdr:col>
      <xdr:colOff>9525</xdr:colOff>
      <xdr:row>14</xdr:row>
      <xdr:rowOff>9525</xdr:rowOff>
    </xdr:to>
    <xdr:pic>
      <xdr:nvPicPr>
        <xdr:cNvPr id="564" name="Grafik 563" descr="http://www.discgolf.at/rangliste/_img/spacer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46</xdr:row>
      <xdr:rowOff>0</xdr:rowOff>
    </xdr:from>
    <xdr:to>
      <xdr:col>44</xdr:col>
      <xdr:colOff>9525</xdr:colOff>
      <xdr:row>46</xdr:row>
      <xdr:rowOff>9525</xdr:rowOff>
    </xdr:to>
    <xdr:pic>
      <xdr:nvPicPr>
        <xdr:cNvPr id="565" name="Grafik 564" descr="http://www.discgolf.at/rangliste/_img/spacer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858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61</xdr:row>
      <xdr:rowOff>0</xdr:rowOff>
    </xdr:from>
    <xdr:to>
      <xdr:col>44</xdr:col>
      <xdr:colOff>9525</xdr:colOff>
      <xdr:row>61</xdr:row>
      <xdr:rowOff>9525</xdr:rowOff>
    </xdr:to>
    <xdr:pic>
      <xdr:nvPicPr>
        <xdr:cNvPr id="566" name="Grafik 565" descr="http://www.discgolf.at/rangliste/_img/spacer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67" name="Grafik 566" descr="http://www.discgolf.at/rangliste/_img/spacer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68" name="Grafik 567" descr="http://www.discgolf.at/rangliste/_img/spacer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69" name="Grafik 568" descr="http://www.discgolf.at/rangliste/_img/spacer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70" name="Grafik 569" descr="http://www.discgolf.at/rangliste/_img/spacer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71" name="Grafik 570" descr="http://www.discgolf.at/rangliste/_img/spacer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72" name="Grafik 571" descr="http://www.discgolf.at/rangliste/_img/spacer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73" name="Grafik 572" descr="http://www.discgolf.at/rangliste/_img/spacer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9525</xdr:colOff>
      <xdr:row>12</xdr:row>
      <xdr:rowOff>9525</xdr:rowOff>
    </xdr:to>
    <xdr:pic>
      <xdr:nvPicPr>
        <xdr:cNvPr id="574" name="Grafik 573" descr="http://www.discgolf.at/rangliste/_img/spacer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75" name="Grafik 574" descr="http://www.discgolf.at/rangliste/_img/spacer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76" name="Grafik 575" descr="http://www.discgolf.at/rangliste/_img/spacer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77" name="Grafik 576" descr="http://www.discgolf.at/rangliste/_img/spacer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78" name="Grafik 577" descr="http://www.discgolf.at/rangliste/_img/spacer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51</xdr:row>
      <xdr:rowOff>0</xdr:rowOff>
    </xdr:from>
    <xdr:to>
      <xdr:col>44</xdr:col>
      <xdr:colOff>9525</xdr:colOff>
      <xdr:row>51</xdr:row>
      <xdr:rowOff>9525</xdr:rowOff>
    </xdr:to>
    <xdr:pic>
      <xdr:nvPicPr>
        <xdr:cNvPr id="579" name="Grafik 578" descr="http://www.discgolf.at/rangliste/_img/spacer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958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80" name="Grafik 579" descr="http://www.discgolf.at/rangliste/_img/spacer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81" name="Grafik 580" descr="http://www.discgolf.at/rangliste/_img/spacer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82" name="Grafik 581" descr="http://www.discgolf.at/rangliste/_img/spacer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83" name="Grafik 582" descr="http://www.discgolf.at/rangliste/_img/spacer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84" name="Grafik 583" descr="http://www.discgolf.at/rangliste/_img/spacer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85" name="Grafik 584" descr="http://www.discgolf.at/rangliste/_img/spacer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48</xdr:row>
      <xdr:rowOff>0</xdr:rowOff>
    </xdr:from>
    <xdr:to>
      <xdr:col>44</xdr:col>
      <xdr:colOff>9525</xdr:colOff>
      <xdr:row>48</xdr:row>
      <xdr:rowOff>9525</xdr:rowOff>
    </xdr:to>
    <xdr:pic>
      <xdr:nvPicPr>
        <xdr:cNvPr id="586" name="Grafik 585" descr="http://www.discgolf.at/rangliste/_img/spacer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898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87" name="Grafik 586" descr="http://www.discgolf.at/rangliste/_img/spacer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88" name="Grafik 587" descr="http://www.discgolf.at/rangliste/_img/spacer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60</xdr:row>
      <xdr:rowOff>0</xdr:rowOff>
    </xdr:from>
    <xdr:to>
      <xdr:col>44</xdr:col>
      <xdr:colOff>9525</xdr:colOff>
      <xdr:row>60</xdr:row>
      <xdr:rowOff>9525</xdr:rowOff>
    </xdr:to>
    <xdr:pic>
      <xdr:nvPicPr>
        <xdr:cNvPr id="589" name="Grafik 588" descr="http://www.discgolf.at/rangliste/_img/spacer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42</xdr:row>
      <xdr:rowOff>0</xdr:rowOff>
    </xdr:from>
    <xdr:to>
      <xdr:col>44</xdr:col>
      <xdr:colOff>9525</xdr:colOff>
      <xdr:row>42</xdr:row>
      <xdr:rowOff>9525</xdr:rowOff>
    </xdr:to>
    <xdr:pic>
      <xdr:nvPicPr>
        <xdr:cNvPr id="590" name="Grafik 589" descr="http://www.discgolf.at/rangliste/_img/spacer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91" name="Grafik 590" descr="http://www.discgolf.at/rangliste/_img/spacer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92" name="Grafik 591" descr="http://www.discgolf.at/rangliste/_img/spacer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93" name="Grafik 592" descr="http://www.discgolf.at/rangliste/_img/spacer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94" name="Grafik 593" descr="http://www.discgolf.at/rangliste/_img/spacer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95" name="Grafik 594" descr="http://www.discgolf.at/rangliste/_img/spacer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96" name="Grafik 595" descr="http://www.discgolf.at/rangliste/_img/spacer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97" name="Grafik 596" descr="http://www.discgolf.at/rangliste/_img/spacer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598" name="Grafik 597" descr="http://www.discgolf.at/rangliste/_img/spacer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20</xdr:row>
      <xdr:rowOff>0</xdr:rowOff>
    </xdr:from>
    <xdr:to>
      <xdr:col>44</xdr:col>
      <xdr:colOff>9525</xdr:colOff>
      <xdr:row>20</xdr:row>
      <xdr:rowOff>9525</xdr:rowOff>
    </xdr:to>
    <xdr:pic>
      <xdr:nvPicPr>
        <xdr:cNvPr id="599" name="Grafik 598" descr="http://www.discgolf.at/rangliste/_img/spacer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00" name="Grafik 599" descr="http://www.discgolf.at/rangliste/_img/spacer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01" name="Grafik 600" descr="http://www.discgolf.at/rangliste/_img/spacer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02" name="Grafik 601" descr="http://www.discgolf.at/rangliste/_img/spacer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03" name="Grafik 602" descr="http://www.discgolf.at/rangliste/_img/spacer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28</xdr:row>
      <xdr:rowOff>0</xdr:rowOff>
    </xdr:from>
    <xdr:to>
      <xdr:col>44</xdr:col>
      <xdr:colOff>9525</xdr:colOff>
      <xdr:row>28</xdr:row>
      <xdr:rowOff>9525</xdr:rowOff>
    </xdr:to>
    <xdr:pic>
      <xdr:nvPicPr>
        <xdr:cNvPr id="604" name="Grafik 603" descr="http://www.discgolf.at/rangliste/_img/spacer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498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05" name="Grafik 604" descr="http://www.discgolf.at/rangliste/_img/spacer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33</xdr:row>
      <xdr:rowOff>0</xdr:rowOff>
    </xdr:from>
    <xdr:to>
      <xdr:col>44</xdr:col>
      <xdr:colOff>9525</xdr:colOff>
      <xdr:row>33</xdr:row>
      <xdr:rowOff>9525</xdr:rowOff>
    </xdr:to>
    <xdr:pic>
      <xdr:nvPicPr>
        <xdr:cNvPr id="606" name="Grafik 605" descr="http://www.discgolf.at/rangliste/_img/spacer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598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07" name="Grafik 606" descr="http://www.discgolf.at/rangliste/_img/spacer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1</xdr:row>
      <xdr:rowOff>0</xdr:rowOff>
    </xdr:from>
    <xdr:to>
      <xdr:col>44</xdr:col>
      <xdr:colOff>9525</xdr:colOff>
      <xdr:row>1</xdr:row>
      <xdr:rowOff>9525</xdr:rowOff>
    </xdr:to>
    <xdr:pic>
      <xdr:nvPicPr>
        <xdr:cNvPr id="608" name="Grafik 607" descr="http://www.discgolf.at/rangliste/_img/spacer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47</xdr:row>
      <xdr:rowOff>0</xdr:rowOff>
    </xdr:from>
    <xdr:to>
      <xdr:col>44</xdr:col>
      <xdr:colOff>9525</xdr:colOff>
      <xdr:row>47</xdr:row>
      <xdr:rowOff>9525</xdr:rowOff>
    </xdr:to>
    <xdr:pic>
      <xdr:nvPicPr>
        <xdr:cNvPr id="609" name="Grafik 608" descr="http://www.discgolf.at/rangliste/_img/spacer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87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10" name="Grafik 609" descr="http://www.discgolf.at/rangliste/_img/spacer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27</xdr:row>
      <xdr:rowOff>0</xdr:rowOff>
    </xdr:from>
    <xdr:to>
      <xdr:col>44</xdr:col>
      <xdr:colOff>9525</xdr:colOff>
      <xdr:row>27</xdr:row>
      <xdr:rowOff>9525</xdr:rowOff>
    </xdr:to>
    <xdr:pic>
      <xdr:nvPicPr>
        <xdr:cNvPr id="611" name="Grafik 610" descr="http://www.discgolf.at/rangliste/_img/spacer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8</xdr:row>
      <xdr:rowOff>0</xdr:rowOff>
    </xdr:from>
    <xdr:to>
      <xdr:col>44</xdr:col>
      <xdr:colOff>9525</xdr:colOff>
      <xdr:row>8</xdr:row>
      <xdr:rowOff>9525</xdr:rowOff>
    </xdr:to>
    <xdr:pic>
      <xdr:nvPicPr>
        <xdr:cNvPr id="612" name="Grafik 611" descr="http://www.discgolf.at/rangliste/_img/spacer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13" name="Grafik 612" descr="http://www.discgolf.at/rangliste/_img/spacer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247650</xdr:colOff>
      <xdr:row>57</xdr:row>
      <xdr:rowOff>114300</xdr:rowOff>
    </xdr:from>
    <xdr:to>
      <xdr:col>44</xdr:col>
      <xdr:colOff>247650</xdr:colOff>
      <xdr:row>57</xdr:row>
      <xdr:rowOff>123825</xdr:rowOff>
    </xdr:to>
    <xdr:pic>
      <xdr:nvPicPr>
        <xdr:cNvPr id="614" name="Grafik 613" descr="http://www.discgolf.at/rangliste/_img/spacer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867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15" name="Grafik 614" descr="http://www.discgolf.at/rangliste/_img/spacer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16" name="Grafik 615" descr="http://www.discgolf.at/rangliste/_img/spacer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18</xdr:row>
      <xdr:rowOff>0</xdr:rowOff>
    </xdr:from>
    <xdr:to>
      <xdr:col>44</xdr:col>
      <xdr:colOff>9525</xdr:colOff>
      <xdr:row>18</xdr:row>
      <xdr:rowOff>9525</xdr:rowOff>
    </xdr:to>
    <xdr:pic>
      <xdr:nvPicPr>
        <xdr:cNvPr id="617" name="Grafik 616" descr="http://www.discgolf.at/rangliste/_img/spacer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18" name="Grafik 617" descr="http://www.discgolf.at/rangliste/_img/spacer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19" name="Grafik 618" descr="http://www.discgolf.at/rangliste/_img/spacer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20" name="Grafik 619" descr="http://www.discgolf.at/rangliste/_img/spacer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21" name="Grafik 620" descr="http://www.discgolf.at/rangliste/_img/spacer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22" name="Grafik 621" descr="http://www.discgolf.at/rangliste/_img/spacer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23" name="Grafik 622" descr="http://www.discgolf.at/rangliste/_img/spacer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58</xdr:row>
      <xdr:rowOff>0</xdr:rowOff>
    </xdr:from>
    <xdr:to>
      <xdr:col>44</xdr:col>
      <xdr:colOff>9525</xdr:colOff>
      <xdr:row>58</xdr:row>
      <xdr:rowOff>9525</xdr:rowOff>
    </xdr:to>
    <xdr:pic>
      <xdr:nvPicPr>
        <xdr:cNvPr id="624" name="Grafik 623" descr="http://www.discgolf.at/rangliste/_img/spacer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098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62</xdr:row>
      <xdr:rowOff>0</xdr:rowOff>
    </xdr:from>
    <xdr:to>
      <xdr:col>44</xdr:col>
      <xdr:colOff>9525</xdr:colOff>
      <xdr:row>62</xdr:row>
      <xdr:rowOff>9525</xdr:rowOff>
    </xdr:to>
    <xdr:pic>
      <xdr:nvPicPr>
        <xdr:cNvPr id="625" name="Grafik 624" descr="http://www.discgolf.at/rangliste/_img/spacer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26" name="Grafik 625" descr="http://www.discgolf.at/rangliste/_img/spacer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9525</xdr:colOff>
      <xdr:row>21</xdr:row>
      <xdr:rowOff>9525</xdr:rowOff>
    </xdr:to>
    <xdr:pic>
      <xdr:nvPicPr>
        <xdr:cNvPr id="627" name="Grafik 626" descr="http://www.discgolf.at/rangliste/_img/spacer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358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28" name="Grafik 627" descr="http://www.discgolf.at/rangliste/_img/spacer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29" name="Grafik 628" descr="http://www.discgolf.at/rangliste/_img/spacer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30" name="Grafik 629" descr="http://www.discgolf.at/rangliste/_img/spacer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31" name="Grafik 630" descr="http://www.discgolf.at/rangliste/_img/spacer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32" name="Grafik 631" descr="http://www.discgolf.at/rangliste/_img/spacer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33" name="Grafik 632" descr="http://www.discgolf.at/rangliste/_img/spacer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49</xdr:row>
      <xdr:rowOff>0</xdr:rowOff>
    </xdr:from>
    <xdr:to>
      <xdr:col>44</xdr:col>
      <xdr:colOff>9525</xdr:colOff>
      <xdr:row>49</xdr:row>
      <xdr:rowOff>9525</xdr:rowOff>
    </xdr:to>
    <xdr:pic>
      <xdr:nvPicPr>
        <xdr:cNvPr id="634" name="Grafik 633" descr="http://www.discgolf.at/rangliste/_img/spacer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918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35" name="Grafik 634" descr="http://www.discgolf.at/rangliste/_img/spacer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9525</xdr:colOff>
      <xdr:row>24</xdr:row>
      <xdr:rowOff>9525</xdr:rowOff>
    </xdr:to>
    <xdr:pic>
      <xdr:nvPicPr>
        <xdr:cNvPr id="636" name="Grafik 635" descr="http://www.discgolf.at/rangliste/_img/spacer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37" name="Grafik 636" descr="http://www.discgolf.at/rangliste/_img/spacer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38" name="Grafik 637" descr="http://www.discgolf.at/rangliste/_img/spacer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11</xdr:row>
      <xdr:rowOff>0</xdr:rowOff>
    </xdr:from>
    <xdr:to>
      <xdr:col>44</xdr:col>
      <xdr:colOff>9525</xdr:colOff>
      <xdr:row>11</xdr:row>
      <xdr:rowOff>9525</xdr:rowOff>
    </xdr:to>
    <xdr:pic>
      <xdr:nvPicPr>
        <xdr:cNvPr id="639" name="Grafik 638" descr="http://www.discgolf.at/rangliste/_img/spacer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3</xdr:row>
      <xdr:rowOff>0</xdr:rowOff>
    </xdr:from>
    <xdr:to>
      <xdr:col>44</xdr:col>
      <xdr:colOff>9525</xdr:colOff>
      <xdr:row>3</xdr:row>
      <xdr:rowOff>9525</xdr:rowOff>
    </xdr:to>
    <xdr:pic>
      <xdr:nvPicPr>
        <xdr:cNvPr id="640" name="Grafik 639" descr="http://www.discgolf.at/rangliste/_img/spacer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41" name="Grafik 640" descr="http://www.discgolf.at/rangliste/_img/spacer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42" name="Grafik 641" descr="http://www.discgolf.at/rangliste/_img/spacer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43" name="Grafik 642" descr="http://www.discgolf.at/rangliste/_img/spacer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13</xdr:row>
      <xdr:rowOff>0</xdr:rowOff>
    </xdr:from>
    <xdr:to>
      <xdr:col>44</xdr:col>
      <xdr:colOff>9525</xdr:colOff>
      <xdr:row>13</xdr:row>
      <xdr:rowOff>9525</xdr:rowOff>
    </xdr:to>
    <xdr:pic>
      <xdr:nvPicPr>
        <xdr:cNvPr id="644" name="Grafik 643" descr="http://www.discgolf.at/rangliste/_img/spacer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45" name="Grafik 644" descr="http://www.discgolf.at/rangliste/_img/spacer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46" name="Grafik 645" descr="http://www.discgolf.at/rangliste/_img/spacer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47" name="Grafik 646" descr="http://www.discgolf.at/rangliste/_img/spacer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48" name="Grafik 647" descr="http://www.discgolf.at/rangliste/_img/spacer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37</xdr:row>
      <xdr:rowOff>0</xdr:rowOff>
    </xdr:from>
    <xdr:to>
      <xdr:col>44</xdr:col>
      <xdr:colOff>9525</xdr:colOff>
      <xdr:row>37</xdr:row>
      <xdr:rowOff>9525</xdr:rowOff>
    </xdr:to>
    <xdr:pic>
      <xdr:nvPicPr>
        <xdr:cNvPr id="649" name="Grafik 648" descr="http://www.discgolf.at/rangliste/_img/spacer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50" name="Grafik 649" descr="http://www.discgolf.at/rangliste/_img/spacer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51" name="Grafik 650" descr="http://www.discgolf.at/rangliste/_img/spacer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52" name="Grafik 651" descr="http://www.discgolf.at/rangliste/_img/spacer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53" name="Grafik 652" descr="http://www.discgolf.at/rangliste/_img/spacer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63</xdr:row>
      <xdr:rowOff>0</xdr:rowOff>
    </xdr:from>
    <xdr:to>
      <xdr:col>44</xdr:col>
      <xdr:colOff>9525</xdr:colOff>
      <xdr:row>63</xdr:row>
      <xdr:rowOff>9525</xdr:rowOff>
    </xdr:to>
    <xdr:pic>
      <xdr:nvPicPr>
        <xdr:cNvPr id="654" name="Grafik 653" descr="http://www.discgolf.at/rangliste/_img/spacer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177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55" name="Grafik 654" descr="http://www.discgolf.at/rangliste/_img/spacer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56" name="Grafik 655" descr="http://www.discgolf.at/rangliste/_img/spacer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57" name="Grafik 656" descr="http://www.discgolf.at/rangliste/_img/spacer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58" name="Grafik 657" descr="http://www.discgolf.at/rangliste/_img/spacer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40</xdr:row>
      <xdr:rowOff>0</xdr:rowOff>
    </xdr:from>
    <xdr:to>
      <xdr:col>44</xdr:col>
      <xdr:colOff>9525</xdr:colOff>
      <xdr:row>40</xdr:row>
      <xdr:rowOff>9525</xdr:rowOff>
    </xdr:to>
    <xdr:pic>
      <xdr:nvPicPr>
        <xdr:cNvPr id="659" name="Grafik 658" descr="http://www.discgolf.at/rangliste/_img/spacer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45</xdr:row>
      <xdr:rowOff>0</xdr:rowOff>
    </xdr:from>
    <xdr:to>
      <xdr:col>44</xdr:col>
      <xdr:colOff>9525</xdr:colOff>
      <xdr:row>45</xdr:row>
      <xdr:rowOff>9525</xdr:rowOff>
    </xdr:to>
    <xdr:pic>
      <xdr:nvPicPr>
        <xdr:cNvPr id="660" name="Grafik 659" descr="http://www.discgolf.at/rangliste/_img/spacer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838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61" name="Grafik 660" descr="http://www.discgolf.at/rangliste/_img/spacer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62" name="Grafik 661" descr="http://www.discgolf.at/rangliste/_img/spacer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44</xdr:row>
      <xdr:rowOff>0</xdr:rowOff>
    </xdr:from>
    <xdr:to>
      <xdr:col>44</xdr:col>
      <xdr:colOff>9525</xdr:colOff>
      <xdr:row>44</xdr:row>
      <xdr:rowOff>9525</xdr:rowOff>
    </xdr:to>
    <xdr:pic>
      <xdr:nvPicPr>
        <xdr:cNvPr id="663" name="Grafik 662" descr="http://www.discgolf.at/rangliste/_img/spacer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818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64" name="Grafik 663" descr="http://www.discgolf.at/rangliste/_img/spacer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52</xdr:row>
      <xdr:rowOff>0</xdr:rowOff>
    </xdr:from>
    <xdr:to>
      <xdr:col>44</xdr:col>
      <xdr:colOff>9525</xdr:colOff>
      <xdr:row>52</xdr:row>
      <xdr:rowOff>9525</xdr:rowOff>
    </xdr:to>
    <xdr:pic>
      <xdr:nvPicPr>
        <xdr:cNvPr id="665" name="Grafik 664" descr="http://www.discgolf.at/rangliste/_img/spacer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978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66" name="Grafik 665" descr="http://www.discgolf.at/rangliste/_img/spacer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67" name="Grafik 666" descr="http://www.discgolf.at/rangliste/_img/spacer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54</xdr:row>
      <xdr:rowOff>0</xdr:rowOff>
    </xdr:from>
    <xdr:to>
      <xdr:col>44</xdr:col>
      <xdr:colOff>9525</xdr:colOff>
      <xdr:row>54</xdr:row>
      <xdr:rowOff>9525</xdr:rowOff>
    </xdr:to>
    <xdr:pic>
      <xdr:nvPicPr>
        <xdr:cNvPr id="668" name="Grafik 667" descr="http://www.discgolf.at/rangliste/_img/spacer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69" name="Grafik 668" descr="http://www.discgolf.at/rangliste/_img/spacer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70" name="Grafik 669" descr="http://www.discgolf.at/rangliste/_img/spacer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71" name="Grafik 670" descr="http://www.discgolf.at/rangliste/_img/spacer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55</xdr:row>
      <xdr:rowOff>0</xdr:rowOff>
    </xdr:from>
    <xdr:to>
      <xdr:col>44</xdr:col>
      <xdr:colOff>9525</xdr:colOff>
      <xdr:row>55</xdr:row>
      <xdr:rowOff>9525</xdr:rowOff>
    </xdr:to>
    <xdr:pic>
      <xdr:nvPicPr>
        <xdr:cNvPr id="672" name="Grafik 671" descr="http://www.discgolf.at/rangliste/_img/spacer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038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73" name="Grafik 672" descr="http://www.discgolf.at/rangliste/_img/spacer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74" name="Grafik 673" descr="http://www.discgolf.at/rangliste/_img/spacer.gif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41</xdr:row>
      <xdr:rowOff>0</xdr:rowOff>
    </xdr:from>
    <xdr:to>
      <xdr:col>44</xdr:col>
      <xdr:colOff>9525</xdr:colOff>
      <xdr:row>41</xdr:row>
      <xdr:rowOff>9525</xdr:rowOff>
    </xdr:to>
    <xdr:pic>
      <xdr:nvPicPr>
        <xdr:cNvPr id="675" name="Grafik 674" descr="http://www.discgolf.at/rangliste/_img/spacer.gif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758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76" name="Grafik 675" descr="http://www.discgolf.at/rangliste/_img/spacer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77" name="Grafik 676" descr="http://www.discgolf.at/rangliste/_img/spacer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78" name="Grafik 677" descr="http://www.discgolf.at/rangliste/_img/spacer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79" name="Grafik 678" descr="http://www.discgolf.at/rangliste/_img/spacer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80" name="Grafik 679" descr="http://www.discgolf.at/rangliste/_img/spacer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53</xdr:row>
      <xdr:rowOff>0</xdr:rowOff>
    </xdr:from>
    <xdr:to>
      <xdr:col>44</xdr:col>
      <xdr:colOff>9525</xdr:colOff>
      <xdr:row>53</xdr:row>
      <xdr:rowOff>9525</xdr:rowOff>
    </xdr:to>
    <xdr:pic>
      <xdr:nvPicPr>
        <xdr:cNvPr id="681" name="Grafik 680" descr="http://www.discgolf.at/rangliste/_img/spacer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998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82" name="Grafik 681" descr="http://www.discgolf.at/rangliste/_img/spacer.gif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83" name="Grafik 682" descr="http://www.discgolf.at/rangliste/_img/spacer.gif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84" name="Grafik 683" descr="http://www.discgolf.at/rangliste/_img/spacer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85" name="Grafik 684" descr="http://www.discgolf.at/rangliste/_img/spacer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86" name="Grafik 685" descr="http://www.discgolf.at/rangliste/_img/spacer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34</xdr:row>
      <xdr:rowOff>0</xdr:rowOff>
    </xdr:from>
    <xdr:to>
      <xdr:col>44</xdr:col>
      <xdr:colOff>9525</xdr:colOff>
      <xdr:row>34</xdr:row>
      <xdr:rowOff>9525</xdr:rowOff>
    </xdr:to>
    <xdr:pic>
      <xdr:nvPicPr>
        <xdr:cNvPr id="687" name="Grafik 686" descr="http://www.discgolf.at/rangliste/_img/spacer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88" name="Grafik 687" descr="http://www.discgolf.at/rangliste/_img/spacer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89" name="Grafik 688" descr="http://www.discgolf.at/rangliste/_img/spacer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90" name="Grafik 689" descr="http://www.discgolf.at/rangliste/_img/spacer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91" name="Grafik 690" descr="http://www.discgolf.at/rangliste/_img/spacer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92" name="Grafik 691" descr="http://www.discgolf.at/rangliste/_img/spacer.gif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93" name="Grafik 692" descr="http://www.discgolf.at/rangliste/_img/spacer.gif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94" name="Grafik 693" descr="http://www.discgolf.at/rangliste/_img/spacer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95" name="Grafik 694" descr="http://www.discgolf.at/rangliste/_img/spacer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96" name="Grafik 695" descr="http://www.discgolf.at/rangliste/_img/spacer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15</xdr:row>
      <xdr:rowOff>0</xdr:rowOff>
    </xdr:from>
    <xdr:to>
      <xdr:col>44</xdr:col>
      <xdr:colOff>9525</xdr:colOff>
      <xdr:row>15</xdr:row>
      <xdr:rowOff>9525</xdr:rowOff>
    </xdr:to>
    <xdr:pic>
      <xdr:nvPicPr>
        <xdr:cNvPr id="697" name="Grafik 696" descr="http://www.discgolf.at/rangliste/_img/spacer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98" name="Grafik 697" descr="http://www.discgolf.at/rangliste/_img/spacer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699" name="Grafik 698" descr="http://www.discgolf.at/rangliste/_img/spacer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00" name="Grafik 699" descr="http://www.discgolf.at/rangliste/_img/spacer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01" name="Grafik 700" descr="http://www.discgolf.at/rangliste/_img/spacer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02" name="Grafik 701" descr="http://www.discgolf.at/rangliste/_img/spacer.gif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6</xdr:row>
      <xdr:rowOff>0</xdr:rowOff>
    </xdr:from>
    <xdr:to>
      <xdr:col>44</xdr:col>
      <xdr:colOff>9525</xdr:colOff>
      <xdr:row>6</xdr:row>
      <xdr:rowOff>9525</xdr:rowOff>
    </xdr:to>
    <xdr:pic>
      <xdr:nvPicPr>
        <xdr:cNvPr id="703" name="Grafik 702" descr="http://www.discgolf.at/rangliste/_img/spacer.gif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98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04" name="Grafik 703" descr="http://www.discgolf.at/rangliste/_img/spacer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05" name="Grafik 704" descr="http://www.discgolf.at/rangliste/_img/spacer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06" name="Grafik 705" descr="http://www.discgolf.at/rangliste/_img/spacer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07" name="Grafik 706" descr="http://www.discgolf.at/rangliste/_img/spacer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08" name="Grafik 707" descr="http://www.discgolf.at/rangliste/_img/spacer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09" name="Grafik 708" descr="http://www.discgolf.at/rangliste/_img/spacer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16</xdr:row>
      <xdr:rowOff>0</xdr:rowOff>
    </xdr:from>
    <xdr:to>
      <xdr:col>44</xdr:col>
      <xdr:colOff>9525</xdr:colOff>
      <xdr:row>16</xdr:row>
      <xdr:rowOff>9525</xdr:rowOff>
    </xdr:to>
    <xdr:pic>
      <xdr:nvPicPr>
        <xdr:cNvPr id="710" name="Grafik 709" descr="http://www.discgolf.at/rangliste/_img/spacer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11" name="Grafik 710" descr="http://www.discgolf.at/rangliste/_img/spacer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12" name="Grafik 711" descr="http://www.discgolf.at/rangliste/_img/spacer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30</xdr:row>
      <xdr:rowOff>0</xdr:rowOff>
    </xdr:from>
    <xdr:to>
      <xdr:col>44</xdr:col>
      <xdr:colOff>9525</xdr:colOff>
      <xdr:row>30</xdr:row>
      <xdr:rowOff>9525</xdr:rowOff>
    </xdr:to>
    <xdr:pic>
      <xdr:nvPicPr>
        <xdr:cNvPr id="713" name="Grafik 712" descr="http://www.discgolf.at/rangliste/_img/spacer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538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14" name="Grafik 713" descr="http://www.discgolf.at/rangliste/_img/spacer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15" name="Grafik 714" descr="http://www.discgolf.at/rangliste/_img/spacer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16" name="Grafik 715" descr="http://www.discgolf.at/rangliste/_img/spacer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17" name="Grafik 716" descr="http://www.discgolf.at/rangliste/_img/spacer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43</xdr:col>
      <xdr:colOff>9525</xdr:colOff>
      <xdr:row>0</xdr:row>
      <xdr:rowOff>9525</xdr:rowOff>
    </xdr:to>
    <xdr:pic>
      <xdr:nvPicPr>
        <xdr:cNvPr id="718" name="Grafik 717" descr="http://www.discgolf.at/rangliste/_img/spacer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29</xdr:row>
      <xdr:rowOff>0</xdr:rowOff>
    </xdr:from>
    <xdr:to>
      <xdr:col>44</xdr:col>
      <xdr:colOff>9525</xdr:colOff>
      <xdr:row>29</xdr:row>
      <xdr:rowOff>9525</xdr:rowOff>
    </xdr:to>
    <xdr:pic>
      <xdr:nvPicPr>
        <xdr:cNvPr id="719" name="Grafik 718" descr="http://www.discgolf.at/rangliste/_img/spacer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20" name="Grafik 719" descr="http://www.discgolf.at/rangliste/_img/spacer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21" name="Grafik 720" descr="http://www.discgolf.at/rangliste/_img/spacer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22" name="Grafik 721" descr="http://www.discgolf.at/rangliste/_img/spacer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23" name="Grafik 722" descr="http://www.discgolf.at/rangliste/_img/spacer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51</xdr:row>
      <xdr:rowOff>0</xdr:rowOff>
    </xdr:from>
    <xdr:to>
      <xdr:col>45</xdr:col>
      <xdr:colOff>9525</xdr:colOff>
      <xdr:row>51</xdr:row>
      <xdr:rowOff>9525</xdr:rowOff>
    </xdr:to>
    <xdr:pic>
      <xdr:nvPicPr>
        <xdr:cNvPr id="724" name="Grafik 723" descr="http://www.discgolf.at/rangliste/_img/spacer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958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25" name="Grafik 724" descr="http://www.discgolf.at/rangliste/_img/spacer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26" name="Grafik 725" descr="http://www.discgolf.at/rangliste/_img/spacer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9525</xdr:colOff>
      <xdr:row>9</xdr:row>
      <xdr:rowOff>9525</xdr:rowOff>
    </xdr:to>
    <xdr:pic>
      <xdr:nvPicPr>
        <xdr:cNvPr id="727" name="Grafik 726" descr="http://www.discgolf.at/rangliste/_img/spacer.gif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28" name="Grafik 727" descr="http://www.discgolf.at/rangliste/_img/spacer.gif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37</xdr:row>
      <xdr:rowOff>0</xdr:rowOff>
    </xdr:from>
    <xdr:to>
      <xdr:col>45</xdr:col>
      <xdr:colOff>9525</xdr:colOff>
      <xdr:row>37</xdr:row>
      <xdr:rowOff>9525</xdr:rowOff>
    </xdr:to>
    <xdr:pic>
      <xdr:nvPicPr>
        <xdr:cNvPr id="729" name="Grafik 728" descr="http://www.discgolf.at/rangliste/_img/spacer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30" name="Grafik 729" descr="http://www.discgolf.at/rangliste/_img/spacer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31" name="Grafik 730" descr="http://www.discgolf.at/rangliste/_img/spacer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32" name="Grafik 731" descr="http://www.discgolf.at/rangliste/_img/spacer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12</xdr:row>
      <xdr:rowOff>0</xdr:rowOff>
    </xdr:from>
    <xdr:to>
      <xdr:col>45</xdr:col>
      <xdr:colOff>9525</xdr:colOff>
      <xdr:row>12</xdr:row>
      <xdr:rowOff>9525</xdr:rowOff>
    </xdr:to>
    <xdr:pic>
      <xdr:nvPicPr>
        <xdr:cNvPr id="733" name="Grafik 732" descr="http://www.discgolf.at/rangliste/_img/spacer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34" name="Grafik 733" descr="http://www.discgolf.at/rangliste/_img/spacer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35" name="Grafik 734" descr="http://www.discgolf.at/rangliste/_img/spacer.gif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36" name="Grafik 735" descr="http://www.discgolf.at/rangliste/_img/spacer.gif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32</xdr:row>
      <xdr:rowOff>0</xdr:rowOff>
    </xdr:from>
    <xdr:to>
      <xdr:col>45</xdr:col>
      <xdr:colOff>9525</xdr:colOff>
      <xdr:row>32</xdr:row>
      <xdr:rowOff>9525</xdr:rowOff>
    </xdr:to>
    <xdr:pic>
      <xdr:nvPicPr>
        <xdr:cNvPr id="737" name="Grafik 736" descr="http://www.discgolf.at/rangliste/_img/spacer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578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38" name="Grafik 737" descr="http://www.discgolf.at/rangliste/_img/spacer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39" name="Grafik 738" descr="http://www.discgolf.at/rangliste/_img/spacer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40" name="Grafik 739" descr="http://www.discgolf.at/rangliste/_img/spacer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47</xdr:row>
      <xdr:rowOff>0</xdr:rowOff>
    </xdr:from>
    <xdr:to>
      <xdr:col>45</xdr:col>
      <xdr:colOff>9525</xdr:colOff>
      <xdr:row>47</xdr:row>
      <xdr:rowOff>9525</xdr:rowOff>
    </xdr:to>
    <xdr:pic>
      <xdr:nvPicPr>
        <xdr:cNvPr id="741" name="Grafik 740" descr="http://www.discgolf.at/rangliste/_img/spacer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87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42" name="Grafik 741" descr="http://www.discgolf.at/rangliste/_img/spacer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43" name="Grafik 742" descr="http://www.discgolf.at/rangliste/_img/spacer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44" name="Grafik 743" descr="http://www.discgolf.at/rangliste/_img/spacer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45" name="Grafik 744" descr="http://www.discgolf.at/rangliste/_img/spacer.gif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52</xdr:row>
      <xdr:rowOff>0</xdr:rowOff>
    </xdr:from>
    <xdr:to>
      <xdr:col>45</xdr:col>
      <xdr:colOff>9525</xdr:colOff>
      <xdr:row>52</xdr:row>
      <xdr:rowOff>9525</xdr:rowOff>
    </xdr:to>
    <xdr:pic>
      <xdr:nvPicPr>
        <xdr:cNvPr id="746" name="Grafik 745" descr="http://www.discgolf.at/rangliste/_img/spacer.gif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978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47" name="Grafik 746" descr="http://www.discgolf.at/rangliste/_img/spacer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48" name="Grafik 747" descr="http://www.discgolf.at/rangliste/_img/spacer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49" name="Grafik 748" descr="http://www.discgolf.at/rangliste/_img/spacer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50" name="Grafik 749" descr="http://www.discgolf.at/rangliste/_img/spacer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51" name="Grafik 750" descr="http://www.discgolf.at/rangliste/_img/spacer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46</xdr:row>
      <xdr:rowOff>0</xdr:rowOff>
    </xdr:from>
    <xdr:to>
      <xdr:col>45</xdr:col>
      <xdr:colOff>9525</xdr:colOff>
      <xdr:row>46</xdr:row>
      <xdr:rowOff>9525</xdr:rowOff>
    </xdr:to>
    <xdr:pic>
      <xdr:nvPicPr>
        <xdr:cNvPr id="752" name="Grafik 751" descr="http://www.discgolf.at/rangliste/_img/spacer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858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53" name="Grafik 752" descr="http://www.discgolf.at/rangliste/_img/spacer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54" name="Grafik 753" descr="http://www.discgolf.at/rangliste/_img/spacer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55" name="Grafik 754" descr="http://www.discgolf.at/rangliste/_img/spacer.gif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56" name="Grafik 755" descr="http://www.discgolf.at/rangliste/_img/spacer.gif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57" name="Grafik 756" descr="http://www.discgolf.at/rangliste/_img/spacer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58" name="Grafik 757" descr="http://www.discgolf.at/rangliste/_img/spacer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59" name="Grafik 758" descr="http://www.discgolf.at/rangliste/_img/spacer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9525</xdr:colOff>
      <xdr:row>19</xdr:row>
      <xdr:rowOff>9525</xdr:rowOff>
    </xdr:to>
    <xdr:pic>
      <xdr:nvPicPr>
        <xdr:cNvPr id="760" name="Grafik 759" descr="http://www.discgolf.at/rangliste/_img/spacer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61" name="Grafik 760" descr="http://www.discgolf.at/rangliste/_img/spacer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18</xdr:row>
      <xdr:rowOff>0</xdr:rowOff>
    </xdr:from>
    <xdr:to>
      <xdr:col>45</xdr:col>
      <xdr:colOff>9525</xdr:colOff>
      <xdr:row>18</xdr:row>
      <xdr:rowOff>9525</xdr:rowOff>
    </xdr:to>
    <xdr:pic>
      <xdr:nvPicPr>
        <xdr:cNvPr id="762" name="Grafik 761" descr="http://www.discgolf.at/rangliste/_img/spacer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63" name="Grafik 762" descr="http://www.discgolf.at/rangliste/_img/spacer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64" name="Grafik 763" descr="http://www.discgolf.at/rangliste/_img/spacer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65" name="Grafik 764" descr="http://www.discgolf.at/rangliste/_img/spacer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66" name="Grafik 765" descr="http://www.discgolf.at/rangliste/_img/spacer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67" name="Grafik 766" descr="http://www.discgolf.at/rangliste/_img/spacer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8</xdr:row>
      <xdr:rowOff>0</xdr:rowOff>
    </xdr:from>
    <xdr:to>
      <xdr:col>45</xdr:col>
      <xdr:colOff>9525</xdr:colOff>
      <xdr:row>8</xdr:row>
      <xdr:rowOff>9525</xdr:rowOff>
    </xdr:to>
    <xdr:pic>
      <xdr:nvPicPr>
        <xdr:cNvPr id="768" name="Grafik 767" descr="http://www.discgolf.at/rangliste/_img/spacer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69" name="Grafik 768" descr="http://www.discgolf.at/rangliste/_img/spacer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70" name="Grafik 769" descr="http://www.discgolf.at/rangliste/_img/spacer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71" name="Grafik 770" descr="http://www.discgolf.at/rangliste/_img/spacer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72" name="Grafik 771" descr="http://www.discgolf.at/rangliste/_img/spacer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50</xdr:row>
      <xdr:rowOff>0</xdr:rowOff>
    </xdr:from>
    <xdr:to>
      <xdr:col>45</xdr:col>
      <xdr:colOff>9525</xdr:colOff>
      <xdr:row>50</xdr:row>
      <xdr:rowOff>9525</xdr:rowOff>
    </xdr:to>
    <xdr:pic>
      <xdr:nvPicPr>
        <xdr:cNvPr id="773" name="Grafik 772" descr="http://www.discgolf.at/rangliste/_img/spacer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938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74" name="Grafik 773" descr="http://www.discgolf.at/rangliste/_img/spacer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75" name="Grafik 774" descr="http://www.discgolf.at/rangliste/_img/spacer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76" name="Grafik 775" descr="http://www.discgolf.at/rangliste/_img/spacer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77" name="Grafik 776" descr="http://www.discgolf.at/rangliste/_img/spacer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78" name="Grafik 777" descr="http://www.discgolf.at/rangliste/_img/spacer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79" name="Grafik 778" descr="http://www.discgolf.at/rangliste/_img/spacer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80" name="Grafik 779" descr="http://www.discgolf.at/rangliste/_img/spacer.gif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81" name="Grafik 780" descr="http://www.discgolf.at/rangliste/_img/spacer.gif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82" name="Grafik 781" descr="http://www.discgolf.at/rangliste/_img/spacer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83" name="Grafik 782" descr="http://www.discgolf.at/rangliste/_img/spacer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45</xdr:col>
      <xdr:colOff>9525</xdr:colOff>
      <xdr:row>42</xdr:row>
      <xdr:rowOff>9525</xdr:rowOff>
    </xdr:to>
    <xdr:pic>
      <xdr:nvPicPr>
        <xdr:cNvPr id="784" name="Grafik 783" descr="http://www.discgolf.at/rangliste/_img/spacer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778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85" name="Grafik 784" descr="http://www.discgolf.at/rangliste/_img/spacer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9525</xdr:colOff>
      <xdr:row>22</xdr:row>
      <xdr:rowOff>9525</xdr:rowOff>
    </xdr:to>
    <xdr:pic>
      <xdr:nvPicPr>
        <xdr:cNvPr id="786" name="Grafik 785" descr="http://www.discgolf.at/rangliste/_img/spacer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87" name="Grafik 786" descr="http://www.discgolf.at/rangliste/_img/spacer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88" name="Grafik 787" descr="http://www.discgolf.at/rangliste/_img/spacer.gif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58</xdr:row>
      <xdr:rowOff>0</xdr:rowOff>
    </xdr:from>
    <xdr:to>
      <xdr:col>45</xdr:col>
      <xdr:colOff>9525</xdr:colOff>
      <xdr:row>58</xdr:row>
      <xdr:rowOff>9525</xdr:rowOff>
    </xdr:to>
    <xdr:pic>
      <xdr:nvPicPr>
        <xdr:cNvPr id="789" name="Grafik 788" descr="http://www.discgolf.at/rangliste/_img/spacer.gif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1098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90" name="Grafik 789" descr="http://www.discgolf.at/rangliste/_img/spacer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91" name="Grafik 790" descr="http://www.discgolf.at/rangliste/_img/spacer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92" name="Grafik 791" descr="http://www.discgolf.at/rangliste/_img/spacer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93" name="Grafik 792" descr="http://www.discgolf.at/rangliste/_img/spacer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94" name="Grafik 793" descr="http://www.discgolf.at/rangliste/_img/spacer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95" name="Grafik 794" descr="http://www.discgolf.at/rangliste/_img/spacer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96" name="Grafik 795" descr="http://www.discgolf.at/rangliste/_img/spacer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97" name="Grafik 796" descr="http://www.discgolf.at/rangliste/_img/spacer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798" name="Grafik 797" descr="http://www.discgolf.at/rangliste/_img/spacer.gif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59</xdr:row>
      <xdr:rowOff>0</xdr:rowOff>
    </xdr:from>
    <xdr:to>
      <xdr:col>45</xdr:col>
      <xdr:colOff>9525</xdr:colOff>
      <xdr:row>59</xdr:row>
      <xdr:rowOff>9525</xdr:rowOff>
    </xdr:to>
    <xdr:pic>
      <xdr:nvPicPr>
        <xdr:cNvPr id="799" name="Grafik 798" descr="http://www.discgolf.at/rangliste/_img/spacer.gif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9525</xdr:colOff>
      <xdr:row>21</xdr:row>
      <xdr:rowOff>9525</xdr:rowOff>
    </xdr:to>
    <xdr:pic>
      <xdr:nvPicPr>
        <xdr:cNvPr id="800" name="Grafik 799" descr="http://www.discgolf.at/rangliste/_img/spacer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358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01" name="Grafik 800" descr="http://www.discgolf.at/rangliste/_img/spacer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02" name="Grafik 801" descr="http://www.discgolf.at/rangliste/_img/spacer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03" name="Grafik 802" descr="http://www.discgolf.at/rangliste/_img/spacer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60</xdr:row>
      <xdr:rowOff>0</xdr:rowOff>
    </xdr:from>
    <xdr:to>
      <xdr:col>45</xdr:col>
      <xdr:colOff>9525</xdr:colOff>
      <xdr:row>60</xdr:row>
      <xdr:rowOff>9525</xdr:rowOff>
    </xdr:to>
    <xdr:pic>
      <xdr:nvPicPr>
        <xdr:cNvPr id="804" name="Grafik 803" descr="http://www.discgolf.at/rangliste/_img/spacer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05" name="Grafik 804" descr="http://www.discgolf.at/rangliste/_img/spacer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06" name="Grafik 805" descr="http://www.discgolf.at/rangliste/_img/spacer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38</xdr:row>
      <xdr:rowOff>0</xdr:rowOff>
    </xdr:from>
    <xdr:to>
      <xdr:col>45</xdr:col>
      <xdr:colOff>9525</xdr:colOff>
      <xdr:row>38</xdr:row>
      <xdr:rowOff>9525</xdr:rowOff>
    </xdr:to>
    <xdr:pic>
      <xdr:nvPicPr>
        <xdr:cNvPr id="807" name="Grafik 806" descr="http://www.discgolf.at/rangliste/_img/spacer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698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08" name="Grafik 807" descr="http://www.discgolf.at/rangliste/_img/spacer.gif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09" name="Grafik 808" descr="http://www.discgolf.at/rangliste/_img/spacer.gif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10" name="Grafik 809" descr="http://www.discgolf.at/rangliste/_img/spacer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11" name="Grafik 810" descr="http://www.discgolf.at/rangliste/_img/spacer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12" name="Grafik 811" descr="http://www.discgolf.at/rangliste/_img/spacer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13" name="Grafik 812" descr="http://www.discgolf.at/rangliste/_img/spacer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14" name="Grafik 813" descr="http://www.discgolf.at/rangliste/_img/spacer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15" name="Grafik 814" descr="http://www.discgolf.at/rangliste/_img/spacer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16" name="Grafik 815" descr="http://www.discgolf.at/rangliste/_img/spacer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17" name="Grafik 816" descr="http://www.discgolf.at/rangliste/_img/spacer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18" name="Grafik 817" descr="http://www.discgolf.at/rangliste/_img/spacer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13</xdr:row>
      <xdr:rowOff>0</xdr:rowOff>
    </xdr:from>
    <xdr:to>
      <xdr:col>45</xdr:col>
      <xdr:colOff>9525</xdr:colOff>
      <xdr:row>13</xdr:row>
      <xdr:rowOff>9525</xdr:rowOff>
    </xdr:to>
    <xdr:pic>
      <xdr:nvPicPr>
        <xdr:cNvPr id="819" name="Grafik 818" descr="http://www.discgolf.at/rangliste/_img/spacer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40</xdr:row>
      <xdr:rowOff>0</xdr:rowOff>
    </xdr:from>
    <xdr:to>
      <xdr:col>45</xdr:col>
      <xdr:colOff>9525</xdr:colOff>
      <xdr:row>40</xdr:row>
      <xdr:rowOff>9525</xdr:rowOff>
    </xdr:to>
    <xdr:pic>
      <xdr:nvPicPr>
        <xdr:cNvPr id="820" name="Grafik 819" descr="http://www.discgolf.at/rangliste/_img/spacer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36</xdr:row>
      <xdr:rowOff>0</xdr:rowOff>
    </xdr:from>
    <xdr:to>
      <xdr:col>45</xdr:col>
      <xdr:colOff>9525</xdr:colOff>
      <xdr:row>36</xdr:row>
      <xdr:rowOff>9525</xdr:rowOff>
    </xdr:to>
    <xdr:pic>
      <xdr:nvPicPr>
        <xdr:cNvPr id="821" name="Grafik 820" descr="http://www.discgolf.at/rangliste/_img/spacer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6</xdr:row>
      <xdr:rowOff>0</xdr:rowOff>
    </xdr:from>
    <xdr:to>
      <xdr:col>45</xdr:col>
      <xdr:colOff>9525</xdr:colOff>
      <xdr:row>6</xdr:row>
      <xdr:rowOff>9525</xdr:rowOff>
    </xdr:to>
    <xdr:pic>
      <xdr:nvPicPr>
        <xdr:cNvPr id="822" name="Grafik 821" descr="http://www.discgolf.at/rangliste/_img/spacer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98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23" name="Grafik 822" descr="http://www.discgolf.at/rangliste/_img/spacer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24" name="Grafik 823" descr="http://www.discgolf.at/rangliste/_img/spacer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43</xdr:row>
      <xdr:rowOff>0</xdr:rowOff>
    </xdr:from>
    <xdr:to>
      <xdr:col>45</xdr:col>
      <xdr:colOff>9525</xdr:colOff>
      <xdr:row>43</xdr:row>
      <xdr:rowOff>9525</xdr:rowOff>
    </xdr:to>
    <xdr:pic>
      <xdr:nvPicPr>
        <xdr:cNvPr id="825" name="Grafik 824" descr="http://www.discgolf.at/rangliste/_img/spacer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798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26" name="Grafik 825" descr="http://www.discgolf.at/rangliste/_img/spacer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27" name="Grafik 826" descr="http://www.discgolf.at/rangliste/_img/spacer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28" name="Grafik 827" descr="http://www.discgolf.at/rangliste/_img/spacer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31</xdr:row>
      <xdr:rowOff>0</xdr:rowOff>
    </xdr:from>
    <xdr:to>
      <xdr:col>45</xdr:col>
      <xdr:colOff>9525</xdr:colOff>
      <xdr:row>31</xdr:row>
      <xdr:rowOff>9525</xdr:rowOff>
    </xdr:to>
    <xdr:pic>
      <xdr:nvPicPr>
        <xdr:cNvPr id="829" name="Grafik 828" descr="http://www.discgolf.at/rangliste/_img/spacer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558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30" name="Grafik 829" descr="http://www.discgolf.at/rangliste/_img/spacer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56</xdr:row>
      <xdr:rowOff>0</xdr:rowOff>
    </xdr:from>
    <xdr:to>
      <xdr:col>45</xdr:col>
      <xdr:colOff>9525</xdr:colOff>
      <xdr:row>56</xdr:row>
      <xdr:rowOff>9525</xdr:rowOff>
    </xdr:to>
    <xdr:pic>
      <xdr:nvPicPr>
        <xdr:cNvPr id="831" name="Grafik 830" descr="http://www.discgolf.at/rangliste/_img/spacer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1058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32" name="Grafik 831" descr="http://www.discgolf.at/rangliste/_img/spacer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33" name="Grafik 832" descr="http://www.discgolf.at/rangliste/_img/spacer.gif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34" name="Grafik 833" descr="http://www.discgolf.at/rangliste/_img/spacer.gif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35" name="Grafik 834" descr="http://www.discgolf.at/rangliste/_img/spacer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33</xdr:row>
      <xdr:rowOff>0</xdr:rowOff>
    </xdr:from>
    <xdr:to>
      <xdr:col>45</xdr:col>
      <xdr:colOff>9525</xdr:colOff>
      <xdr:row>33</xdr:row>
      <xdr:rowOff>9525</xdr:rowOff>
    </xdr:to>
    <xdr:pic>
      <xdr:nvPicPr>
        <xdr:cNvPr id="836" name="Grafik 835" descr="http://www.discgolf.at/rangliste/_img/spacer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598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9525</xdr:colOff>
      <xdr:row>1</xdr:row>
      <xdr:rowOff>9525</xdr:rowOff>
    </xdr:to>
    <xdr:pic>
      <xdr:nvPicPr>
        <xdr:cNvPr id="837" name="Grafik 836" descr="http://www.discgolf.at/rangliste/_img/spacer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38" name="Grafik 837" descr="http://www.discgolf.at/rangliste/_img/spacer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39" name="Grafik 838" descr="http://www.discgolf.at/rangliste/_img/spacer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40" name="Grafik 839" descr="http://www.discgolf.at/rangliste/_img/spacer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23</xdr:row>
      <xdr:rowOff>0</xdr:rowOff>
    </xdr:from>
    <xdr:to>
      <xdr:col>45</xdr:col>
      <xdr:colOff>9525</xdr:colOff>
      <xdr:row>23</xdr:row>
      <xdr:rowOff>9525</xdr:rowOff>
    </xdr:to>
    <xdr:pic>
      <xdr:nvPicPr>
        <xdr:cNvPr id="841" name="Grafik 840" descr="http://www.discgolf.at/rangliste/_img/spacer.gif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398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35</xdr:row>
      <xdr:rowOff>0</xdr:rowOff>
    </xdr:from>
    <xdr:to>
      <xdr:col>45</xdr:col>
      <xdr:colOff>9525</xdr:colOff>
      <xdr:row>35</xdr:row>
      <xdr:rowOff>9525</xdr:rowOff>
    </xdr:to>
    <xdr:pic>
      <xdr:nvPicPr>
        <xdr:cNvPr id="842" name="Grafik 841" descr="http://www.discgolf.at/rangliste/_img/spacer.gif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638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43" name="Grafik 842" descr="http://www.discgolf.at/rangliste/_img/spacer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44" name="Grafik 843" descr="http://www.discgolf.at/rangliste/_img/spacer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15</xdr:row>
      <xdr:rowOff>0</xdr:rowOff>
    </xdr:from>
    <xdr:to>
      <xdr:col>45</xdr:col>
      <xdr:colOff>9525</xdr:colOff>
      <xdr:row>15</xdr:row>
      <xdr:rowOff>9525</xdr:rowOff>
    </xdr:to>
    <xdr:pic>
      <xdr:nvPicPr>
        <xdr:cNvPr id="845" name="Grafik 844" descr="http://www.discgolf.at/rangliste/_img/spacer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46" name="Grafik 845" descr="http://www.discgolf.at/rangliste/_img/spacer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9525</xdr:colOff>
      <xdr:row>5</xdr:row>
      <xdr:rowOff>9525</xdr:rowOff>
    </xdr:to>
    <xdr:pic>
      <xdr:nvPicPr>
        <xdr:cNvPr id="847" name="Grafik 846" descr="http://www.discgolf.at/rangliste/_img/spacer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78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48" name="Grafik 847" descr="http://www.discgolf.at/rangliste/_img/spacer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49" name="Grafik 848" descr="http://www.discgolf.at/rangliste/_img/spacer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50" name="Grafik 849" descr="http://www.discgolf.at/rangliste/_img/spacer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51" name="Grafik 850" descr="http://www.discgolf.at/rangliste/_img/spacer.gif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52" name="Grafik 851" descr="http://www.discgolf.at/rangliste/_img/spacer.gif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53" name="Grafik 852" descr="http://www.discgolf.at/rangliste/_img/spacer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54" name="Grafik 853" descr="http://www.discgolf.at/rangliste/_img/spacer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55" name="Grafik 854" descr="http://www.discgolf.at/rangliste/_img/spacer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48</xdr:row>
      <xdr:rowOff>0</xdr:rowOff>
    </xdr:from>
    <xdr:to>
      <xdr:col>45</xdr:col>
      <xdr:colOff>9525</xdr:colOff>
      <xdr:row>48</xdr:row>
      <xdr:rowOff>9525</xdr:rowOff>
    </xdr:to>
    <xdr:pic>
      <xdr:nvPicPr>
        <xdr:cNvPr id="856" name="Grafik 855" descr="http://www.discgolf.at/rangliste/_img/spacer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898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57" name="Grafik 856" descr="http://www.discgolf.at/rangliste/_img/spacer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58" name="Grafik 857" descr="http://www.discgolf.at/rangliste/_img/spacer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59" name="Grafik 858" descr="http://www.discgolf.at/rangliste/_img/spacer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60" name="Grafik 859" descr="http://www.discgolf.at/rangliste/_img/spacer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61" name="Grafik 860" descr="http://www.discgolf.at/rangliste/_img/spacer.gif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62" name="Grafik 861" descr="http://www.discgolf.at/rangliste/_img/spacer.gif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63" name="Grafik 862" descr="http://www.discgolf.at/rangliste/_img/spacer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64" name="Grafik 863" descr="http://www.discgolf.at/rangliste/_img/spacer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65" name="Grafik 864" descr="http://www.discgolf.at/rangliste/_img/spacer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11</xdr:row>
      <xdr:rowOff>0</xdr:rowOff>
    </xdr:from>
    <xdr:to>
      <xdr:col>45</xdr:col>
      <xdr:colOff>9525</xdr:colOff>
      <xdr:row>11</xdr:row>
      <xdr:rowOff>9525</xdr:rowOff>
    </xdr:to>
    <xdr:pic>
      <xdr:nvPicPr>
        <xdr:cNvPr id="866" name="Grafik 865" descr="http://www.discgolf.at/rangliste/_img/spacer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67" name="Grafik 866" descr="http://www.discgolf.at/rangliste/_img/spacer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68" name="Grafik 867" descr="http://www.discgolf.at/rangliste/_img/spacer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69" name="Grafik 868" descr="http://www.discgolf.at/rangliste/_img/spacer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70" name="Grafik 869" descr="http://www.discgolf.at/rangliste/_img/spacer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71" name="Grafik 870" descr="http://www.discgolf.at/rangliste/_img/spacer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72" name="Grafik 871" descr="http://www.discgolf.at/rangliste/_img/spacer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73" name="Grafik 872" descr="http://www.discgolf.at/rangliste/_img/spacer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74" name="Grafik 873" descr="http://www.discgolf.at/rangliste/_img/spacer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75" name="Grafik 874" descr="http://www.discgolf.at/rangliste/_img/spacer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76" name="Grafik 875" descr="http://www.discgolf.at/rangliste/_img/spacer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77" name="Grafik 876" descr="http://www.discgolf.at/rangliste/_img/spacer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78" name="Grafik 877" descr="http://www.discgolf.at/rangliste/_img/spacer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79" name="Grafik 878" descr="http://www.discgolf.at/rangliste/_img/spacer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80" name="Grafik 879" descr="http://www.discgolf.at/rangliste/_img/spacer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25</xdr:row>
      <xdr:rowOff>0</xdr:rowOff>
    </xdr:from>
    <xdr:to>
      <xdr:col>45</xdr:col>
      <xdr:colOff>9525</xdr:colOff>
      <xdr:row>25</xdr:row>
      <xdr:rowOff>9525</xdr:rowOff>
    </xdr:to>
    <xdr:pic>
      <xdr:nvPicPr>
        <xdr:cNvPr id="881" name="Grafik 880" descr="http://www.discgolf.at/rangliste/_img/spacer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82" name="Grafik 881" descr="http://www.discgolf.at/rangliste/_img/spacer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83" name="Grafik 882" descr="http://www.discgolf.at/rangliste/_img/spacer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84" name="Grafik 883" descr="http://www.discgolf.at/rangliste/_img/spacer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85" name="Grafik 884" descr="http://www.discgolf.at/rangliste/_img/spacer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86" name="Grafik 885" descr="http://www.discgolf.at/rangliste/_img/spacer.gif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87" name="Grafik 886" descr="http://www.discgolf.at/rangliste/_img/spacer.gif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88" name="Grafik 887" descr="http://www.discgolf.at/rangliste/_img/spacer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89" name="Grafik 888" descr="http://www.discgolf.at/rangliste/_img/spacer.gif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27</xdr:row>
      <xdr:rowOff>0</xdr:rowOff>
    </xdr:from>
    <xdr:to>
      <xdr:col>45</xdr:col>
      <xdr:colOff>9525</xdr:colOff>
      <xdr:row>27</xdr:row>
      <xdr:rowOff>9525</xdr:rowOff>
    </xdr:to>
    <xdr:pic>
      <xdr:nvPicPr>
        <xdr:cNvPr id="890" name="Grafik 889" descr="http://www.discgolf.at/rangliste/_img/spacer.gif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91" name="Grafik 890" descr="http://www.discgolf.at/rangliste/_img/spacer.gif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92" name="Grafik 891" descr="http://www.discgolf.at/rangliste/_img/spacer.gif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93" name="Grafik 892" descr="http://www.discgolf.at/rangliste/_img/spacer.gif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94" name="Grafik 893" descr="http://www.discgolf.at/rangliste/_img/spacer.gif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95" name="Grafik 894" descr="http://www.discgolf.at/rangliste/_img/spacer.gif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96" name="Grafik 895" descr="http://www.discgolf.at/rangliste/_img/spacer.gif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97" name="Grafik 896" descr="http://www.discgolf.at/rangliste/_img/spacer.gif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98" name="Grafik 897" descr="http://www.discgolf.at/rangliste/_img/spacer.gif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899" name="Grafik 898" descr="http://www.discgolf.at/rangliste/_img/spacer.gif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00" name="Grafik 899" descr="http://www.discgolf.at/rangliste/_img/spacer.gif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01" name="Grafik 900" descr="http://www.discgolf.at/rangliste/_img/spacer.gif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02" name="Grafik 901" descr="http://www.discgolf.at/rangliste/_img/spacer.gif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55</xdr:row>
      <xdr:rowOff>0</xdr:rowOff>
    </xdr:from>
    <xdr:to>
      <xdr:col>45</xdr:col>
      <xdr:colOff>9525</xdr:colOff>
      <xdr:row>55</xdr:row>
      <xdr:rowOff>9525</xdr:rowOff>
    </xdr:to>
    <xdr:pic>
      <xdr:nvPicPr>
        <xdr:cNvPr id="903" name="Grafik 902" descr="http://www.discgolf.at/rangliste/_img/spacer.gif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1038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04" name="Grafik 903" descr="http://www.discgolf.at/rangliste/_img/spacer.gif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16</xdr:row>
      <xdr:rowOff>0</xdr:rowOff>
    </xdr:from>
    <xdr:to>
      <xdr:col>45</xdr:col>
      <xdr:colOff>9525</xdr:colOff>
      <xdr:row>16</xdr:row>
      <xdr:rowOff>9525</xdr:rowOff>
    </xdr:to>
    <xdr:pic>
      <xdr:nvPicPr>
        <xdr:cNvPr id="905" name="Grafik 904" descr="http://www.discgolf.at/rangliste/_img/spacer.gif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06" name="Grafik 905" descr="http://www.discgolf.at/rangliste/_img/spacer.gif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07" name="Grafik 906" descr="http://www.discgolf.at/rangliste/_img/spacer.gif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34</xdr:row>
      <xdr:rowOff>0</xdr:rowOff>
    </xdr:from>
    <xdr:to>
      <xdr:col>45</xdr:col>
      <xdr:colOff>9525</xdr:colOff>
      <xdr:row>34</xdr:row>
      <xdr:rowOff>9525</xdr:rowOff>
    </xdr:to>
    <xdr:pic>
      <xdr:nvPicPr>
        <xdr:cNvPr id="908" name="Grafik 907" descr="http://www.discgolf.at/rangliste/_img/spacer.gif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09" name="Grafik 908" descr="http://www.discgolf.at/rangliste/_img/spacer.gif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10" name="Grafik 909" descr="http://www.discgolf.at/rangliste/_img/spacer.gif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62</xdr:row>
      <xdr:rowOff>0</xdr:rowOff>
    </xdr:from>
    <xdr:to>
      <xdr:col>45</xdr:col>
      <xdr:colOff>9525</xdr:colOff>
      <xdr:row>62</xdr:row>
      <xdr:rowOff>9525</xdr:rowOff>
    </xdr:to>
    <xdr:pic>
      <xdr:nvPicPr>
        <xdr:cNvPr id="911" name="Grafik 910" descr="http://www.discgolf.at/rangliste/_img/spacer.gif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1177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12" name="Grafik 911" descr="http://www.discgolf.at/rangliste/_img/spacer.gif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14</xdr:row>
      <xdr:rowOff>0</xdr:rowOff>
    </xdr:from>
    <xdr:to>
      <xdr:col>45</xdr:col>
      <xdr:colOff>9525</xdr:colOff>
      <xdr:row>14</xdr:row>
      <xdr:rowOff>9525</xdr:rowOff>
    </xdr:to>
    <xdr:pic>
      <xdr:nvPicPr>
        <xdr:cNvPr id="913" name="Grafik 912" descr="http://www.discgolf.at/rangliste/_img/spacer.gif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</xdr:colOff>
      <xdr:row>54</xdr:row>
      <xdr:rowOff>9525</xdr:rowOff>
    </xdr:to>
    <xdr:pic>
      <xdr:nvPicPr>
        <xdr:cNvPr id="914" name="Grafik 913" descr="http://www.discgolf.at/rangliste/_img/spacer.gif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15" name="Grafik 914" descr="http://www.discgolf.at/rangliste/_img/spacer.gif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16" name="Grafik 915" descr="http://www.discgolf.at/rangliste/_img/spacer.gif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61</xdr:row>
      <xdr:rowOff>0</xdr:rowOff>
    </xdr:from>
    <xdr:to>
      <xdr:col>45</xdr:col>
      <xdr:colOff>9525</xdr:colOff>
      <xdr:row>61</xdr:row>
      <xdr:rowOff>9525</xdr:rowOff>
    </xdr:to>
    <xdr:pic>
      <xdr:nvPicPr>
        <xdr:cNvPr id="917" name="Grafik 916" descr="http://www.discgolf.at/rangliste/_img/spacer.gif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39</xdr:row>
      <xdr:rowOff>0</xdr:rowOff>
    </xdr:from>
    <xdr:to>
      <xdr:col>45</xdr:col>
      <xdr:colOff>9525</xdr:colOff>
      <xdr:row>39</xdr:row>
      <xdr:rowOff>9525</xdr:rowOff>
    </xdr:to>
    <xdr:pic>
      <xdr:nvPicPr>
        <xdr:cNvPr id="918" name="Grafik 917" descr="http://www.discgolf.at/rangliste/_img/spacer.gif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718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19" name="Grafik 918" descr="http://www.discgolf.at/rangliste/_img/spacer.gif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57</xdr:row>
      <xdr:rowOff>0</xdr:rowOff>
    </xdr:from>
    <xdr:to>
      <xdr:col>45</xdr:col>
      <xdr:colOff>9525</xdr:colOff>
      <xdr:row>57</xdr:row>
      <xdr:rowOff>9525</xdr:rowOff>
    </xdr:to>
    <xdr:pic>
      <xdr:nvPicPr>
        <xdr:cNvPr id="920" name="Grafik 919" descr="http://www.discgolf.at/rangliste/_img/spacer.gif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4</xdr:row>
      <xdr:rowOff>0</xdr:rowOff>
    </xdr:from>
    <xdr:to>
      <xdr:col>45</xdr:col>
      <xdr:colOff>9525</xdr:colOff>
      <xdr:row>4</xdr:row>
      <xdr:rowOff>9525</xdr:rowOff>
    </xdr:to>
    <xdr:pic>
      <xdr:nvPicPr>
        <xdr:cNvPr id="921" name="Grafik 920" descr="http://www.discgolf.at/rangliste/_img/spacer.gif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49</xdr:row>
      <xdr:rowOff>0</xdr:rowOff>
    </xdr:from>
    <xdr:to>
      <xdr:col>45</xdr:col>
      <xdr:colOff>9525</xdr:colOff>
      <xdr:row>49</xdr:row>
      <xdr:rowOff>9525</xdr:rowOff>
    </xdr:to>
    <xdr:pic>
      <xdr:nvPicPr>
        <xdr:cNvPr id="922" name="Grafik 921" descr="http://www.discgolf.at/rangliste/_img/spacer.gif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918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23" name="Grafik 922" descr="http://www.discgolf.at/rangliste/_img/spacer.gif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41</xdr:row>
      <xdr:rowOff>0</xdr:rowOff>
    </xdr:from>
    <xdr:to>
      <xdr:col>45</xdr:col>
      <xdr:colOff>9525</xdr:colOff>
      <xdr:row>41</xdr:row>
      <xdr:rowOff>9525</xdr:rowOff>
    </xdr:to>
    <xdr:pic>
      <xdr:nvPicPr>
        <xdr:cNvPr id="924" name="Grafik 923" descr="http://www.discgolf.at/rangliste/_img/spacer.gif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758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25" name="Grafik 924" descr="http://www.discgolf.at/rangliste/_img/spacer.gif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26" name="Grafik 925" descr="http://www.discgolf.at/rangliste/_img/spacer.gif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27" name="Grafik 926" descr="http://www.discgolf.at/rangliste/_img/spacer.gif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28" name="Grafik 927" descr="http://www.discgolf.at/rangliste/_img/spacer.gif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29" name="Grafik 928" descr="http://www.discgolf.at/rangliste/_img/spacer.gif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53</xdr:row>
      <xdr:rowOff>0</xdr:rowOff>
    </xdr:from>
    <xdr:to>
      <xdr:col>45</xdr:col>
      <xdr:colOff>9525</xdr:colOff>
      <xdr:row>53</xdr:row>
      <xdr:rowOff>9525</xdr:rowOff>
    </xdr:to>
    <xdr:pic>
      <xdr:nvPicPr>
        <xdr:cNvPr id="930" name="Grafik 929" descr="http://www.discgolf.at/rangliste/_img/spacer.gif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998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31" name="Grafik 930" descr="http://www.discgolf.at/rangliste/_img/spacer.gif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32" name="Grafik 931" descr="http://www.discgolf.at/rangliste/_img/spacer.gif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33" name="Grafik 932" descr="http://www.discgolf.at/rangliste/_img/spacer.gif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34" name="Grafik 933" descr="http://www.discgolf.at/rangliste/_img/spacer.gif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35" name="Grafik 934" descr="http://www.discgolf.at/rangliste/_img/spacer.gif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26</xdr:row>
      <xdr:rowOff>0</xdr:rowOff>
    </xdr:from>
    <xdr:to>
      <xdr:col>45</xdr:col>
      <xdr:colOff>9525</xdr:colOff>
      <xdr:row>26</xdr:row>
      <xdr:rowOff>9525</xdr:rowOff>
    </xdr:to>
    <xdr:pic>
      <xdr:nvPicPr>
        <xdr:cNvPr id="936" name="Grafik 935" descr="http://www.discgolf.at/rangliste/_img/spacer.gif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458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9525</xdr:colOff>
      <xdr:row>10</xdr:row>
      <xdr:rowOff>9525</xdr:rowOff>
    </xdr:to>
    <xdr:pic>
      <xdr:nvPicPr>
        <xdr:cNvPr id="937" name="Grafik 936" descr="http://www.discgolf.at/rangliste/_img/spacer.gif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38" name="Grafik 937" descr="http://www.discgolf.at/rangliste/_img/spacer.gif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39" name="Grafik 938" descr="http://www.discgolf.at/rangliste/_img/spacer.gif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40" name="Grafik 939" descr="http://www.discgolf.at/rangliste/_img/spacer.gif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41" name="Grafik 940" descr="http://www.discgolf.at/rangliste/_img/spacer.gif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42" name="Grafik 941" descr="http://www.discgolf.at/rangliste/_img/spacer.gif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43" name="Grafik 942" descr="http://www.discgolf.at/rangliste/_img/spacer.gif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44" name="Grafik 943" descr="http://www.discgolf.at/rangliste/_img/spacer.gif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28</xdr:row>
      <xdr:rowOff>0</xdr:rowOff>
    </xdr:from>
    <xdr:to>
      <xdr:col>45</xdr:col>
      <xdr:colOff>9525</xdr:colOff>
      <xdr:row>28</xdr:row>
      <xdr:rowOff>9525</xdr:rowOff>
    </xdr:to>
    <xdr:pic>
      <xdr:nvPicPr>
        <xdr:cNvPr id="945" name="Grafik 944" descr="http://www.discgolf.at/rangliste/_img/spacer.gif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498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46" name="Grafik 945" descr="http://www.discgolf.at/rangliste/_img/spacer.gif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47" name="Grafik 946" descr="http://www.discgolf.at/rangliste/_img/spacer.gif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45</xdr:row>
      <xdr:rowOff>0</xdr:rowOff>
    </xdr:from>
    <xdr:to>
      <xdr:col>45</xdr:col>
      <xdr:colOff>9525</xdr:colOff>
      <xdr:row>45</xdr:row>
      <xdr:rowOff>9525</xdr:rowOff>
    </xdr:to>
    <xdr:pic>
      <xdr:nvPicPr>
        <xdr:cNvPr id="948" name="Grafik 947" descr="http://www.discgolf.at/rangliste/_img/spacer.gif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838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29</xdr:row>
      <xdr:rowOff>0</xdr:rowOff>
    </xdr:from>
    <xdr:to>
      <xdr:col>45</xdr:col>
      <xdr:colOff>9525</xdr:colOff>
      <xdr:row>29</xdr:row>
      <xdr:rowOff>9525</xdr:rowOff>
    </xdr:to>
    <xdr:pic>
      <xdr:nvPicPr>
        <xdr:cNvPr id="949" name="Grafik 948" descr="http://www.discgolf.at/rangliste/_img/spacer.gif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50" name="Grafik 949" descr="http://www.discgolf.at/rangliste/_img/spacer.gif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20</xdr:row>
      <xdr:rowOff>0</xdr:rowOff>
    </xdr:from>
    <xdr:to>
      <xdr:col>45</xdr:col>
      <xdr:colOff>9525</xdr:colOff>
      <xdr:row>20</xdr:row>
      <xdr:rowOff>9525</xdr:rowOff>
    </xdr:to>
    <xdr:pic>
      <xdr:nvPicPr>
        <xdr:cNvPr id="951" name="Grafik 950" descr="http://www.discgolf.at/rangliste/_img/spacer.gif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52" name="Grafik 951" descr="http://www.discgolf.at/rangliste/_img/spacer.gif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53" name="Grafik 952" descr="http://www.discgolf.at/rangliste/_img/spacer.gif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54" name="Grafik 953" descr="http://www.discgolf.at/rangliste/_img/spacer.gif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9525</xdr:colOff>
      <xdr:row>24</xdr:row>
      <xdr:rowOff>9525</xdr:rowOff>
    </xdr:to>
    <xdr:pic>
      <xdr:nvPicPr>
        <xdr:cNvPr id="955" name="Grafik 954" descr="http://www.discgolf.at/rangliste/_img/spacer.gif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56" name="Grafik 955" descr="http://www.discgolf.at/rangliste/_img/spacer.gif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57" name="Grafik 956" descr="http://www.discgolf.at/rangliste/_img/spacer.gif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58" name="Grafik 957" descr="http://www.discgolf.at/rangliste/_img/spacer.gif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59" name="Grafik 958" descr="http://www.discgolf.at/rangliste/_img/spacer.gif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60" name="Grafik 959" descr="http://www.discgolf.at/rangliste/_img/spacer.gif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61" name="Grafik 960" descr="http://www.discgolf.at/rangliste/_img/spacer.gif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9525</xdr:colOff>
      <xdr:row>30</xdr:row>
      <xdr:rowOff>9525</xdr:rowOff>
    </xdr:to>
    <xdr:pic>
      <xdr:nvPicPr>
        <xdr:cNvPr id="962" name="Grafik 961" descr="http://www.discgolf.at/rangliste/_img/spacer.gif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538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63" name="Grafik 962" descr="http://www.discgolf.at/rangliste/_img/spacer.gif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64" name="Grafik 963" descr="http://www.discgolf.at/rangliste/_img/spacer.gif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44</xdr:row>
      <xdr:rowOff>0</xdr:rowOff>
    </xdr:from>
    <xdr:to>
      <xdr:col>45</xdr:col>
      <xdr:colOff>9525</xdr:colOff>
      <xdr:row>44</xdr:row>
      <xdr:rowOff>9525</xdr:rowOff>
    </xdr:to>
    <xdr:pic>
      <xdr:nvPicPr>
        <xdr:cNvPr id="965" name="Grafik 964" descr="http://www.discgolf.at/rangliste/_img/spacer.gif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818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66" name="Grafik 965" descr="http://www.discgolf.at/rangliste/_img/spacer.gif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67" name="Grafik 966" descr="http://www.discgolf.at/rangliste/_img/spacer.gif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68" name="Grafik 967" descr="http://www.discgolf.at/rangliste/_img/spacer.gif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69" name="Grafik 968" descr="http://www.discgolf.at/rangliste/_img/spacer.gif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70" name="Grafik 969" descr="http://www.discgolf.at/rangliste/_img/spacer.gif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71" name="Grafik 970" descr="http://www.discgolf.at/rangliste/_img/spacer.gif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72" name="Grafik 971" descr="http://www.discgolf.at/rangliste/_img/spacer.gif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73" name="Grafik 972" descr="http://www.discgolf.at/rangliste/_img/spacer.gif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74" name="Grafik 973" descr="http://www.discgolf.at/rangliste/_img/spacer.gif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75" name="Grafik 974" descr="http://www.discgolf.at/rangliste/_img/spacer.gif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9525</xdr:colOff>
      <xdr:row>3</xdr:row>
      <xdr:rowOff>9525</xdr:rowOff>
    </xdr:to>
    <xdr:pic>
      <xdr:nvPicPr>
        <xdr:cNvPr id="976" name="Grafik 975" descr="http://www.discgolf.at/rangliste/_img/spacer.gif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77" name="Grafik 976" descr="http://www.discgolf.at/rangliste/_img/spacer.gif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45</xdr:col>
      <xdr:colOff>9525</xdr:colOff>
      <xdr:row>0</xdr:row>
      <xdr:rowOff>9525</xdr:rowOff>
    </xdr:to>
    <xdr:pic>
      <xdr:nvPicPr>
        <xdr:cNvPr id="978" name="Grafik 977" descr="http://www.discgolf.at/rangliste/_img/spacer.gif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2" name="Grafik 1" descr="http://www.discgolf.at/rangliste/_img/spacer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" name="Grafik 2" descr="http://www.discgolf.at/rangliste/_img/spacer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4" name="Grafik 3" descr="http://www.discgolf.at/rangliste/_img/spacer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5" name="Grafik 4" descr="http://www.discgolf.at/rangliste/_img/spacer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6" name="Grafik 5" descr="http://www.discgolf.at/rangliste/_img/spacer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7" name="Grafik 6" descr="http://www.discgolf.at/rangliste/_img/spacer.g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8" name="Grafik 7" descr="http://www.discgolf.at/rangliste/_img/spacer.gif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9" name="Grafik 8" descr="http://www.discgolf.at/rangliste/_img/spacer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0" name="Grafik 9" descr="http://www.discgolf.at/rangliste/_img/spacer.gif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1" name="Grafik 10" descr="http://www.discgolf.at/rangliste/_img/spacer.gif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2" name="Grafik 11" descr="http://www.discgolf.at/rangliste/_img/spacer.gif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3" name="Grafik 12" descr="http://www.discgolf.at/rangliste/_img/spacer.gif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4" name="Grafik 13" descr="http://www.discgolf.at/rangliste/_img/spacer.gif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5" name="Grafik 14" descr="http://www.discgolf.at/rangliste/_img/spacer.gif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6" name="Grafik 15" descr="http://www.discgolf.at/rangliste/_img/spacer.gif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7" name="Grafik 16" descr="http://www.discgolf.at/rangliste/_img/spacer.gif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8" name="Grafik 17" descr="http://www.discgolf.at/rangliste/_img/spacer.gif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9" name="Grafik 18" descr="http://www.discgolf.at/rangliste/_img/spacer.gif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0" name="Grafik 19" descr="http://www.discgolf.at/rangliste/_img/spacer.gif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58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" name="Grafik 20" descr="http://www.discgolf.at/rangliste/_img/spacer.gif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611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22" name="Grafik 21" descr="http://www.discgolf.at/rangliste/_img/spacer.gif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23" name="Grafik 22" descr="http://www.discgolf.at/rangliste/_img/spacer.gif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24" name="Grafik 23" descr="http://www.discgolf.at/rangliste/_img/spacer.gif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25" name="Grafik 24" descr="http://www.discgolf.at/rangliste/_img/spacer.gif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26" name="Grafik 25" descr="http://www.discgolf.at/rangliste/_img/spacer.gif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27" name="Grafik 26" descr="http://www.discgolf.at/rangliste/_img/spacer.gif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28" name="Grafik 27" descr="http://www.discgolf.at/rangliste/_img/spacer.gif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29" name="Grafik 28" descr="http://www.discgolf.at/rangliste/_img/spacer.gif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0" name="Grafik 29" descr="http://www.discgolf.at/rangliste/_img/spacer.gif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31" name="Grafik 30" descr="http://www.discgolf.at/rangliste/_img/spacer.gif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58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2" name="Grafik 31" descr="http://www.discgolf.at/rangliste/_img/spacer.gif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611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3" name="Grafik 32" descr="http://www.discgolf.at/rangliste/_img/spacer.gif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31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4" name="Grafik 33" descr="http://www.discgolf.at/rangliste/_img/spacer.gif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31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35" name="Grafik 34" descr="http://www.discgolf.at/rangliste/_img/spacer.gif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33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6" name="Grafik 35" descr="http://www.discgolf.at/rangliste/_img/spacer.gif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51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7" name="Grafik 36" descr="http://www.discgolf.at/rangliste/_img/spacer.gif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8" name="Grafik 37" descr="http://www.discgolf.at/rangliste/_img/spacer.gif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9" name="Grafik 38" descr="http://www.discgolf.at/rangliste/_img/spacer.gif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40" name="Grafik 39" descr="http://www.discgolf.at/rangliste/_img/spacer.gif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41" name="Grafik 40" descr="http://www.discgolf.at/rangliste/_img/spacer.gif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42" name="Grafik 41" descr="http://www.discgolf.at/rangliste/_img/spacer.gif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43" name="Grafik 42" descr="http://www.discgolf.at/rangliste/_img/spacer.gif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58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4" name="Grafik 43" descr="http://www.discgolf.at/rangliste/_img/spacer.gif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611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5" name="Grafik 44" descr="http://www.discgolf.at/rangliste/_img/spacer.gif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31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46" name="Grafik 45" descr="http://www.discgolf.at/rangliste/_img/spacer.gif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33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7" name="Grafik 46" descr="http://www.discgolf.at/rangliste/_img/spacer.gif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51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48" name="Grafik 47" descr="http://www.discgolf.at/rangliste/_img/spacer.gif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358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9" name="Grafik 48" descr="http://www.discgolf.at/rangliste/_img/spacer.gif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51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50" name="Grafik 49" descr="http://www.discgolf.at/rangliste/_img/spacer.gif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358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51" name="Grafik 50" descr="http://www.discgolf.at/rangliste/_img/spacer.gif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118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52" name="Grafik 51" descr="http://www.discgolf.at/rangliste/_img/spacer.gif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64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53" name="Grafik 52" descr="http://www.discgolf.at/rangliste/_img/spacer.gif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54" name="Grafik 53" descr="http://www.discgolf.at/rangliste/_img/spacer.gif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55" name="Grafik 54" descr="http://www.discgolf.at/rangliste/_img/spacer.gif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56" name="Grafik 55" descr="http://www.discgolf.at/rangliste/_img/spacer.gif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58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7" name="Grafik 56" descr="http://www.discgolf.at/rangliste/_img/spacer.gif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611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8" name="Grafik 57" descr="http://www.discgolf.at/rangliste/_img/spacer.gif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31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59" name="Grafik 58" descr="http://www.discgolf.at/rangliste/_img/spacer.gif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33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0" name="Grafik 59" descr="http://www.discgolf.at/rangliste/_img/spacer.gif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51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61" name="Grafik 60" descr="http://www.discgolf.at/rangliste/_img/spacer.gif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358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62" name="Grafik 61" descr="http://www.discgolf.at/rangliste/_img/spacer.gif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118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63" name="Grafik 62" descr="http://www.discgolf.at/rangliste/_img/spacer.gif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64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64" name="Grafik 63" descr="http://www.discgolf.at/rangliste/_img/spacer.gif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8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5" name="Grafik 64" descr="http://www.discgolf.at/rangliste/_img/spacer.gif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51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66" name="Grafik 65" descr="http://www.discgolf.at/rangliste/_img/spacer.gif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358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67" name="Grafik 66" descr="http://www.discgolf.at/rangliste/_img/spacer.gif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118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68" name="Grafik 67" descr="http://www.discgolf.at/rangliste/_img/spacer.gif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64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69" name="Grafik 68" descr="http://www.discgolf.at/rangliste/_img/spacer.gif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8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70" name="Grafik 69" descr="http://www.discgolf.at/rangliste/_img/spacer.gif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251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71" name="Grafik 70" descr="http://www.discgolf.at/rangliste/_img/spacer.gif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64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2" name="Grafik 71" descr="http://www.discgolf.at/rangliste/_img/spacer.gif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8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73" name="Grafik 72" descr="http://www.discgolf.at/rangliste/_img/spacer.gif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251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74" name="Grafik 73" descr="http://www.discgolf.at/rangliste/_img/spacer.gif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75" name="Grafik 74" descr="http://www.discgolf.at/rangliste/_img/spacer.gif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118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76" name="Grafik 75" descr="http://www.discgolf.at/rangliste/_img/spacer.gif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64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77" name="Grafik 76" descr="http://www.discgolf.at/rangliste/_img/spacer.gif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8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78" name="Grafik 77" descr="http://www.discgolf.at/rangliste/_img/spacer.gif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251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79" name="Grafik 78" descr="http://www.discgolf.at/rangliste/_img/spacer.gif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80" name="Grafik 79" descr="http://www.discgolf.at/rangliste/_img/spacer.gif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04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81" name="Grafik 80" descr="http://www.discgolf.at/rangliste/_img/spacer.gif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64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82" name="Grafik 81" descr="http://www.discgolf.at/rangliste/_img/spacer.gif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38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83" name="Grafik 82" descr="http://www.discgolf.at/rangliste/_img/spacer.gif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251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4" name="Grafik 83" descr="http://www.discgolf.at/rangliste/_img/spacer.gif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85" name="Grafik 84" descr="http://www.discgolf.at/rangliste/_img/spacer.gif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04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86" name="Grafik 85" descr="http://www.discgolf.at/rangliste/_img/spacer.gif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278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87" name="Grafik 86" descr="http://www.discgolf.at/rangliste/_img/spacer.gif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251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8" name="Grafik 87" descr="http://www.discgolf.at/rangliste/_img/spacer.gif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89" name="Grafik 88" descr="http://www.discgolf.at/rangliste/_img/spacer.gif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04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90" name="Grafik 89" descr="http://www.discgolf.at/rangliste/_img/spacer.gif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278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" name="Grafik 90" descr="http://www.discgolf.at/rangliste/_img/spacer.gif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84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92" name="Grafik 91" descr="http://www.discgolf.at/rangliste/_img/spacer.gif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251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93" name="Grafik 92" descr="http://www.discgolf.at/rangliste/_img/spacer.gif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94" name="Grafik 93" descr="http://www.discgolf.at/rangliste/_img/spacer.gif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04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95" name="Grafik 94" descr="http://www.discgolf.at/rangliste/_img/spacer.gif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278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6" name="Grafik 95" descr="http://www.discgolf.at/rangliste/_img/spacer.gif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84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7" name="Grafik 96" descr="http://www.discgolf.at/rangliste/_img/spacer.gif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78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4"/>
  <sheetViews>
    <sheetView tabSelected="1" view="pageLayout" topLeftCell="A43" zoomScale="69" zoomScaleNormal="84" zoomScalePageLayoutView="69" workbookViewId="0">
      <selection activeCell="D51" sqref="D51"/>
    </sheetView>
  </sheetViews>
  <sheetFormatPr baseColWidth="10" defaultColWidth="11.42578125" defaultRowHeight="15" x14ac:dyDescent="0.2"/>
  <cols>
    <col min="1" max="1" width="4.140625" style="7" bestFit="1" customWidth="1"/>
    <col min="2" max="2" width="12.5703125" style="6" customWidth="1"/>
    <col min="3" max="3" width="7.5703125" style="7" customWidth="1"/>
    <col min="4" max="28" width="4" style="3" customWidth="1"/>
    <col min="29" max="29" width="3.5703125" style="3" customWidth="1"/>
    <col min="30" max="30" width="3.5703125" style="151" customWidth="1"/>
    <col min="31" max="31" width="3.5703125" style="3" customWidth="1"/>
    <col min="32" max="32" width="4" style="3" bestFit="1" customWidth="1"/>
    <col min="33" max="33" width="4.42578125" style="3" bestFit="1" customWidth="1"/>
    <col min="34" max="34" width="5.5703125" style="3" customWidth="1"/>
    <col min="35" max="35" width="4" style="3" bestFit="1" customWidth="1"/>
    <col min="36" max="36" width="4.42578125" style="3" bestFit="1" customWidth="1"/>
    <col min="37" max="37" width="5.5703125" style="3" customWidth="1"/>
    <col min="38" max="38" width="4" style="3" bestFit="1" customWidth="1"/>
    <col min="39" max="39" width="4.42578125" style="3" bestFit="1" customWidth="1"/>
    <col min="40" max="40" width="5.5703125" style="3" customWidth="1"/>
    <col min="41" max="42" width="4" style="3" bestFit="1" customWidth="1"/>
    <col min="43" max="43" width="5.5703125" style="3" customWidth="1"/>
    <col min="44" max="45" width="4" style="3" bestFit="1" customWidth="1"/>
    <col min="46" max="46" width="5.5703125" style="3" customWidth="1"/>
    <col min="47" max="16384" width="11.42578125" style="3"/>
  </cols>
  <sheetData>
    <row r="1" spans="1:46" ht="51.75" thickBot="1" x14ac:dyDescent="0.25">
      <c r="A1" s="288" t="s">
        <v>56</v>
      </c>
      <c r="B1" s="286" t="s">
        <v>57</v>
      </c>
      <c r="C1" s="284" t="s">
        <v>58</v>
      </c>
      <c r="D1" s="208">
        <v>42756</v>
      </c>
      <c r="E1" s="209">
        <v>42784</v>
      </c>
      <c r="F1" s="209" t="s">
        <v>127</v>
      </c>
      <c r="G1" s="209">
        <v>42826</v>
      </c>
      <c r="H1" s="209">
        <v>42833</v>
      </c>
      <c r="I1" s="209" t="s">
        <v>70</v>
      </c>
      <c r="J1" s="209" t="s">
        <v>72</v>
      </c>
      <c r="K1" s="209" t="s">
        <v>126</v>
      </c>
      <c r="L1" s="209" t="s">
        <v>78</v>
      </c>
      <c r="M1" s="209">
        <v>42890</v>
      </c>
      <c r="N1" s="209" t="s">
        <v>79</v>
      </c>
      <c r="O1" s="209" t="s">
        <v>81</v>
      </c>
      <c r="P1" s="209" t="s">
        <v>84</v>
      </c>
      <c r="Q1" s="209" t="s">
        <v>85</v>
      </c>
      <c r="R1" s="209" t="s">
        <v>128</v>
      </c>
      <c r="S1" s="209" t="s">
        <v>89</v>
      </c>
      <c r="T1" s="209" t="s">
        <v>91</v>
      </c>
      <c r="U1" s="209" t="s">
        <v>129</v>
      </c>
      <c r="V1" s="209" t="s">
        <v>130</v>
      </c>
      <c r="W1" s="209" t="s">
        <v>94</v>
      </c>
      <c r="X1" s="209">
        <v>43015</v>
      </c>
      <c r="Y1" s="209">
        <v>43034</v>
      </c>
      <c r="Z1" s="209" t="s">
        <v>131</v>
      </c>
      <c r="AA1" s="209">
        <v>43050</v>
      </c>
      <c r="AB1" s="210">
        <v>43078</v>
      </c>
      <c r="AC1" s="290" t="s">
        <v>108</v>
      </c>
      <c r="AD1" s="292" t="s">
        <v>109</v>
      </c>
      <c r="AE1" s="270" t="s">
        <v>107</v>
      </c>
      <c r="AF1" s="294">
        <v>43070</v>
      </c>
      <c r="AG1" s="295"/>
      <c r="AH1" s="296"/>
      <c r="AI1" s="297">
        <v>42705</v>
      </c>
      <c r="AJ1" s="298"/>
      <c r="AK1" s="299"/>
      <c r="AL1" s="297">
        <v>42339</v>
      </c>
      <c r="AM1" s="298"/>
      <c r="AN1" s="299"/>
      <c r="AO1" s="297">
        <v>41974</v>
      </c>
      <c r="AP1" s="298"/>
      <c r="AQ1" s="299"/>
      <c r="AR1" s="297">
        <v>41609</v>
      </c>
      <c r="AS1" s="298"/>
      <c r="AT1" s="299"/>
    </row>
    <row r="2" spans="1:46" s="1" customFormat="1" ht="90" thickBot="1" x14ac:dyDescent="0.3">
      <c r="A2" s="289"/>
      <c r="B2" s="287"/>
      <c r="C2" s="285"/>
      <c r="D2" s="205" t="s">
        <v>65</v>
      </c>
      <c r="E2" s="206" t="s">
        <v>59</v>
      </c>
      <c r="F2" s="206" t="s">
        <v>132</v>
      </c>
      <c r="G2" s="206" t="s">
        <v>118</v>
      </c>
      <c r="H2" s="206" t="s">
        <v>117</v>
      </c>
      <c r="I2" s="206" t="s">
        <v>69</v>
      </c>
      <c r="J2" s="206" t="s">
        <v>71</v>
      </c>
      <c r="K2" s="206" t="s">
        <v>73</v>
      </c>
      <c r="L2" s="206" t="s">
        <v>77</v>
      </c>
      <c r="M2" s="206" t="s">
        <v>116</v>
      </c>
      <c r="N2" s="206" t="s">
        <v>115</v>
      </c>
      <c r="O2" s="206" t="s">
        <v>121</v>
      </c>
      <c r="P2" s="206" t="s">
        <v>114</v>
      </c>
      <c r="Q2" s="206" t="s">
        <v>87</v>
      </c>
      <c r="R2" s="206" t="s">
        <v>133</v>
      </c>
      <c r="S2" s="206" t="s">
        <v>88</v>
      </c>
      <c r="T2" s="206" t="s">
        <v>90</v>
      </c>
      <c r="U2" s="206" t="s">
        <v>92</v>
      </c>
      <c r="V2" s="206" t="s">
        <v>113</v>
      </c>
      <c r="W2" s="206" t="s">
        <v>124</v>
      </c>
      <c r="X2" s="206" t="s">
        <v>111</v>
      </c>
      <c r="Y2" s="206" t="s">
        <v>125</v>
      </c>
      <c r="Z2" s="206" t="s">
        <v>99</v>
      </c>
      <c r="AA2" s="206" t="s">
        <v>100</v>
      </c>
      <c r="AB2" s="207" t="s">
        <v>103</v>
      </c>
      <c r="AC2" s="291"/>
      <c r="AD2" s="293"/>
      <c r="AE2" s="271"/>
      <c r="AF2" s="203" t="s">
        <v>134</v>
      </c>
      <c r="AG2" s="203" t="s">
        <v>122</v>
      </c>
      <c r="AH2" s="204" t="s">
        <v>123</v>
      </c>
      <c r="AI2" s="203" t="s">
        <v>134</v>
      </c>
      <c r="AJ2" s="235" t="s">
        <v>122</v>
      </c>
      <c r="AK2" s="204" t="s">
        <v>123</v>
      </c>
      <c r="AL2" s="203" t="s">
        <v>134</v>
      </c>
      <c r="AM2" s="235" t="s">
        <v>122</v>
      </c>
      <c r="AN2" s="204" t="s">
        <v>123</v>
      </c>
      <c r="AO2" s="203" t="s">
        <v>134</v>
      </c>
      <c r="AP2" s="235" t="s">
        <v>122</v>
      </c>
      <c r="AQ2" s="204" t="s">
        <v>123</v>
      </c>
      <c r="AR2" s="203" t="s">
        <v>134</v>
      </c>
      <c r="AS2" s="235" t="s">
        <v>122</v>
      </c>
      <c r="AT2" s="204" t="s">
        <v>123</v>
      </c>
    </row>
    <row r="3" spans="1:46" s="24" customFormat="1" ht="15.75" thickBot="1" x14ac:dyDescent="0.3">
      <c r="A3" s="19"/>
      <c r="B3" s="20"/>
      <c r="C3" s="14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22"/>
      <c r="AD3" s="144"/>
      <c r="AE3" s="22"/>
      <c r="AF3" s="22"/>
      <c r="AL3" s="22"/>
      <c r="AR3" s="22"/>
    </row>
    <row r="4" spans="1:46" ht="21" customHeight="1" x14ac:dyDescent="0.2">
      <c r="A4" s="35" t="s">
        <v>55</v>
      </c>
      <c r="B4" s="36" t="s">
        <v>1</v>
      </c>
      <c r="C4" s="63" t="s">
        <v>82</v>
      </c>
      <c r="D4" s="11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>
        <v>6</v>
      </c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96"/>
      <c r="AC4" s="73">
        <f>IF(COUNT(D4:AB4)&lt;&gt;0,COUNT(D4:AB4),"")</f>
        <v>1</v>
      </c>
      <c r="AD4" s="145">
        <f>IF(COUNT(D4:AB4)&lt;&gt;0,SUM(D4:AB4)/COUNT(D4:AB4),"")</f>
        <v>6</v>
      </c>
      <c r="AE4" s="236">
        <f>IF(COUNT(D4:AB4)&lt;&gt;0,SMALL(D4:AB4,1),"")</f>
        <v>6</v>
      </c>
      <c r="AF4" s="227"/>
      <c r="AG4" s="248">
        <v>23</v>
      </c>
      <c r="AH4" s="228">
        <v>94</v>
      </c>
      <c r="AI4" s="132"/>
      <c r="AJ4" s="36">
        <v>28</v>
      </c>
      <c r="AK4" s="133">
        <v>80.5</v>
      </c>
      <c r="AL4" s="227"/>
      <c r="AM4" s="248">
        <v>28</v>
      </c>
      <c r="AN4" s="228">
        <v>61</v>
      </c>
      <c r="AO4" s="132"/>
      <c r="AP4" s="36"/>
      <c r="AQ4" s="133"/>
      <c r="AR4" s="227"/>
      <c r="AS4" s="248"/>
      <c r="AT4" s="228"/>
    </row>
    <row r="5" spans="1:46" ht="21" customHeight="1" x14ac:dyDescent="0.2">
      <c r="A5" s="167" t="s">
        <v>55</v>
      </c>
      <c r="B5" s="168" t="s">
        <v>61</v>
      </c>
      <c r="C5" s="169" t="s">
        <v>62</v>
      </c>
      <c r="D5" s="170">
        <v>5</v>
      </c>
      <c r="E5" s="171">
        <v>7</v>
      </c>
      <c r="F5" s="171"/>
      <c r="G5" s="171"/>
      <c r="H5" s="171">
        <v>2</v>
      </c>
      <c r="I5" s="171"/>
      <c r="J5" s="171"/>
      <c r="K5" s="171"/>
      <c r="L5" s="171"/>
      <c r="M5" s="171">
        <v>2</v>
      </c>
      <c r="N5" s="171"/>
      <c r="O5" s="171"/>
      <c r="P5" s="171"/>
      <c r="Q5" s="171"/>
      <c r="R5" s="171"/>
      <c r="S5" s="171"/>
      <c r="T5" s="171">
        <v>3</v>
      </c>
      <c r="U5" s="171"/>
      <c r="V5" s="171"/>
      <c r="W5" s="171"/>
      <c r="X5" s="171">
        <v>2</v>
      </c>
      <c r="Y5" s="171">
        <v>7</v>
      </c>
      <c r="Z5" s="171"/>
      <c r="AA5" s="171">
        <v>4</v>
      </c>
      <c r="AB5" s="172"/>
      <c r="AC5" s="173">
        <f>IF(COUNT(D5:AB5)&lt;&gt;0,COUNT(D5:AB5),"")</f>
        <v>8</v>
      </c>
      <c r="AD5" s="174">
        <f>IF(COUNT(D5:AB5)&lt;&gt;0,SUM(D5:AB5)/COUNT(D5:AB5),"")</f>
        <v>4</v>
      </c>
      <c r="AE5" s="237">
        <f>IF(COUNT(D5:AB5)&lt;&gt;0,SMALL(D5:AB5,1),"")</f>
        <v>2</v>
      </c>
      <c r="AF5" s="229"/>
      <c r="AG5" s="245">
        <v>12</v>
      </c>
      <c r="AH5" s="230">
        <v>301.5</v>
      </c>
      <c r="AI5" s="175"/>
      <c r="AJ5" s="168">
        <v>25</v>
      </c>
      <c r="AK5" s="176">
        <v>84.3</v>
      </c>
      <c r="AL5" s="229"/>
      <c r="AM5" s="245"/>
      <c r="AN5" s="230"/>
      <c r="AO5" s="175"/>
      <c r="AP5" s="168"/>
      <c r="AQ5" s="176"/>
      <c r="AR5" s="229"/>
      <c r="AS5" s="245"/>
      <c r="AT5" s="230"/>
    </row>
    <row r="6" spans="1:46" ht="21" customHeight="1" x14ac:dyDescent="0.2">
      <c r="A6" s="37" t="s">
        <v>55</v>
      </c>
      <c r="B6" s="2" t="s">
        <v>32</v>
      </c>
      <c r="C6" s="64" t="s">
        <v>76</v>
      </c>
      <c r="D6" s="113"/>
      <c r="E6" s="115"/>
      <c r="F6" s="115"/>
      <c r="G6" s="115"/>
      <c r="H6" s="115">
        <v>3</v>
      </c>
      <c r="I6" s="115"/>
      <c r="J6" s="115"/>
      <c r="K6" s="115"/>
      <c r="L6" s="115"/>
      <c r="M6" s="115"/>
      <c r="N6" s="115"/>
      <c r="O6" s="115">
        <v>7</v>
      </c>
      <c r="P6" s="115"/>
      <c r="Q6" s="115"/>
      <c r="R6" s="115">
        <v>7</v>
      </c>
      <c r="S6" s="115"/>
      <c r="T6" s="115"/>
      <c r="U6" s="115"/>
      <c r="V6" s="115"/>
      <c r="W6" s="115"/>
      <c r="X6" s="115"/>
      <c r="Y6" s="115">
        <v>29</v>
      </c>
      <c r="Z6" s="115"/>
      <c r="AA6" s="115"/>
      <c r="AB6" s="95"/>
      <c r="AC6" s="74">
        <f>IF(COUNT(D6:AB6)&lt;&gt;0,COUNT(D6:AB6),"")</f>
        <v>4</v>
      </c>
      <c r="AD6" s="154">
        <f>IF(COUNT(D6:AB6)&lt;&gt;0,SUM(D6:AB6)/COUNT(D6:AB6),"")</f>
        <v>11.5</v>
      </c>
      <c r="AE6" s="238">
        <f>IF(COUNT(D6:AB6)&lt;&gt;0,SMALL(D6:AB6,1),"")</f>
        <v>3</v>
      </c>
      <c r="AF6" s="231"/>
      <c r="AG6" s="244">
        <v>13</v>
      </c>
      <c r="AH6" s="232">
        <v>334</v>
      </c>
      <c r="AI6" s="104"/>
      <c r="AJ6" s="2">
        <v>26</v>
      </c>
      <c r="AK6" s="105">
        <v>83</v>
      </c>
      <c r="AL6" s="231"/>
      <c r="AM6" s="244"/>
      <c r="AN6" s="232"/>
      <c r="AO6" s="104"/>
      <c r="AP6" s="2"/>
      <c r="AQ6" s="105"/>
      <c r="AR6" s="231"/>
      <c r="AS6" s="244"/>
      <c r="AT6" s="232"/>
    </row>
    <row r="7" spans="1:46" s="17" customFormat="1" ht="21" customHeight="1" thickBot="1" x14ac:dyDescent="0.25">
      <c r="A7" s="177" t="s">
        <v>55</v>
      </c>
      <c r="B7" s="178" t="s">
        <v>20</v>
      </c>
      <c r="C7" s="179" t="s">
        <v>35</v>
      </c>
      <c r="D7" s="180"/>
      <c r="E7" s="181"/>
      <c r="F7" s="181"/>
      <c r="G7" s="181"/>
      <c r="H7" s="181"/>
      <c r="I7" s="181"/>
      <c r="J7" s="181"/>
      <c r="K7" s="181"/>
      <c r="L7" s="181">
        <v>4</v>
      </c>
      <c r="M7" s="181"/>
      <c r="N7" s="181"/>
      <c r="O7" s="181"/>
      <c r="P7" s="181">
        <v>2</v>
      </c>
      <c r="Q7" s="181"/>
      <c r="R7" s="181">
        <v>5</v>
      </c>
      <c r="S7" s="181"/>
      <c r="T7" s="181"/>
      <c r="U7" s="181"/>
      <c r="V7" s="181">
        <v>3</v>
      </c>
      <c r="W7" s="181"/>
      <c r="X7" s="181"/>
      <c r="Y7" s="181">
        <v>4</v>
      </c>
      <c r="Z7" s="181"/>
      <c r="AA7" s="181"/>
      <c r="AB7" s="182"/>
      <c r="AC7" s="183">
        <f>IF(COUNT(D7:AB7)&lt;&gt;0,COUNT(D7:AB7),"")</f>
        <v>5</v>
      </c>
      <c r="AD7" s="184">
        <f>IF(COUNT(D7:AB7)&lt;&gt;0,SUM(D7:AB7)/COUNT(D7:AB7),"")</f>
        <v>3.6</v>
      </c>
      <c r="AE7" s="239">
        <f>IF(COUNT(D7:AB7)&lt;&gt;0,SMALL(D7:AB7,1),"")</f>
        <v>2</v>
      </c>
      <c r="AF7" s="233">
        <v>854</v>
      </c>
      <c r="AG7" s="249">
        <v>6</v>
      </c>
      <c r="AH7" s="234">
        <v>400.2</v>
      </c>
      <c r="AI7" s="185">
        <v>863</v>
      </c>
      <c r="AJ7" s="178">
        <v>2</v>
      </c>
      <c r="AK7" s="186">
        <v>548.4</v>
      </c>
      <c r="AL7" s="233">
        <v>858</v>
      </c>
      <c r="AM7" s="249">
        <v>6</v>
      </c>
      <c r="AN7" s="234">
        <v>475.3</v>
      </c>
      <c r="AO7" s="185"/>
      <c r="AP7" s="178">
        <v>14</v>
      </c>
      <c r="AQ7" s="186">
        <v>266.5</v>
      </c>
      <c r="AR7" s="233"/>
      <c r="AS7" s="249">
        <v>12</v>
      </c>
      <c r="AT7" s="234">
        <v>361.2</v>
      </c>
    </row>
    <row r="8" spans="1:46" ht="18.75" customHeight="1" thickBot="1" x14ac:dyDescent="0.25">
      <c r="A8" s="13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7"/>
      <c r="AD8" s="146"/>
      <c r="AE8" s="17"/>
      <c r="AF8" s="17"/>
      <c r="AG8" s="15"/>
      <c r="AH8" s="15"/>
      <c r="AI8" s="15"/>
      <c r="AJ8" s="15"/>
      <c r="AK8" s="15"/>
      <c r="AL8" s="17"/>
      <c r="AM8" s="15"/>
      <c r="AN8" s="15"/>
      <c r="AO8" s="15"/>
      <c r="AP8" s="15"/>
      <c r="AQ8" s="17"/>
      <c r="AR8" s="17"/>
      <c r="AS8" s="130"/>
      <c r="AT8" s="131"/>
    </row>
    <row r="9" spans="1:46" ht="21" customHeight="1" x14ac:dyDescent="0.2">
      <c r="A9" s="30" t="s">
        <v>53</v>
      </c>
      <c r="B9" s="31" t="s">
        <v>3</v>
      </c>
      <c r="C9" s="66" t="s">
        <v>51</v>
      </c>
      <c r="D9" s="116"/>
      <c r="E9" s="117"/>
      <c r="F9" s="117"/>
      <c r="G9" s="117"/>
      <c r="H9" s="117"/>
      <c r="I9" s="117"/>
      <c r="J9" s="117"/>
      <c r="K9" s="117">
        <v>5</v>
      </c>
      <c r="L9" s="117"/>
      <c r="M9" s="117"/>
      <c r="N9" s="117"/>
      <c r="O9" s="117" t="s">
        <v>83</v>
      </c>
      <c r="P9" s="117"/>
      <c r="Q9" s="117"/>
      <c r="R9" s="117"/>
      <c r="S9" s="117"/>
      <c r="T9" s="117"/>
      <c r="U9" s="117"/>
      <c r="V9" s="117"/>
      <c r="W9" s="117">
        <v>9</v>
      </c>
      <c r="X9" s="117"/>
      <c r="Y9" s="117">
        <v>25</v>
      </c>
      <c r="Z9" s="117"/>
      <c r="AA9" s="117"/>
      <c r="AB9" s="98"/>
      <c r="AC9" s="76">
        <f t="shared" ref="AC9:AC17" si="0">IF(COUNT(D9:AB9)&lt;&gt;0,COUNT(D9:AB9),"")</f>
        <v>3</v>
      </c>
      <c r="AD9" s="147">
        <f t="shared" ref="AD9:AD17" si="1">IF(COUNT(D9:AB9)&lt;&gt;0,SUM(D9:AB9)/COUNT(D9:AB9),"")</f>
        <v>13</v>
      </c>
      <c r="AE9" s="240">
        <f t="shared" ref="AE9:AE17" si="2">IF(COUNT(D9:AB9)&lt;&gt;0,SMALL(D9:AB9,1),"")</f>
        <v>5</v>
      </c>
      <c r="AF9" s="219"/>
      <c r="AG9" s="250">
        <v>237</v>
      </c>
      <c r="AH9" s="220">
        <v>7.2</v>
      </c>
      <c r="AI9" s="134"/>
      <c r="AJ9" s="31">
        <v>206</v>
      </c>
      <c r="AK9" s="135">
        <v>12</v>
      </c>
      <c r="AL9" s="219"/>
      <c r="AM9" s="250"/>
      <c r="AN9" s="220"/>
      <c r="AO9" s="134"/>
      <c r="AP9" s="31"/>
      <c r="AQ9" s="135"/>
      <c r="AR9" s="219"/>
      <c r="AS9" s="250"/>
      <c r="AT9" s="220"/>
    </row>
    <row r="10" spans="1:46" ht="21" customHeight="1" x14ac:dyDescent="0.2">
      <c r="A10" s="187" t="s">
        <v>53</v>
      </c>
      <c r="B10" s="188" t="s">
        <v>7</v>
      </c>
      <c r="C10" s="189" t="s">
        <v>68</v>
      </c>
      <c r="D10" s="190"/>
      <c r="E10" s="191"/>
      <c r="F10" s="191"/>
      <c r="G10" s="191">
        <v>3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2"/>
      <c r="AC10" s="193">
        <f t="shared" si="0"/>
        <v>1</v>
      </c>
      <c r="AD10" s="194">
        <f t="shared" si="1"/>
        <v>3</v>
      </c>
      <c r="AE10" s="241">
        <f t="shared" si="2"/>
        <v>3</v>
      </c>
      <c r="AF10" s="221"/>
      <c r="AG10" s="247">
        <v>298</v>
      </c>
      <c r="AH10" s="222">
        <v>1.2</v>
      </c>
      <c r="AI10" s="195"/>
      <c r="AJ10" s="188">
        <v>292</v>
      </c>
      <c r="AK10" s="196">
        <v>1.7</v>
      </c>
      <c r="AL10" s="221"/>
      <c r="AM10" s="247">
        <v>272</v>
      </c>
      <c r="AN10" s="222">
        <v>1</v>
      </c>
      <c r="AO10" s="195"/>
      <c r="AP10" s="188"/>
      <c r="AQ10" s="196"/>
      <c r="AR10" s="221"/>
      <c r="AS10" s="247"/>
      <c r="AT10" s="222"/>
    </row>
    <row r="11" spans="1:46" ht="21" customHeight="1" x14ac:dyDescent="0.2">
      <c r="A11" s="32" t="s">
        <v>53</v>
      </c>
      <c r="B11" s="4" t="s">
        <v>63</v>
      </c>
      <c r="C11" s="67" t="s">
        <v>64</v>
      </c>
      <c r="D11" s="118">
        <v>5</v>
      </c>
      <c r="E11" s="119">
        <v>5</v>
      </c>
      <c r="F11" s="119"/>
      <c r="G11" s="119"/>
      <c r="H11" s="119"/>
      <c r="I11" s="119"/>
      <c r="J11" s="119"/>
      <c r="K11" s="119">
        <v>6</v>
      </c>
      <c r="L11" s="119"/>
      <c r="M11" s="119"/>
      <c r="N11" s="119"/>
      <c r="O11" s="119"/>
      <c r="P11" s="119">
        <v>6</v>
      </c>
      <c r="Q11" s="119"/>
      <c r="R11" s="119">
        <v>5</v>
      </c>
      <c r="S11" s="119"/>
      <c r="T11" s="119"/>
      <c r="U11" s="119"/>
      <c r="V11" s="119"/>
      <c r="W11" s="119"/>
      <c r="X11" s="119"/>
      <c r="Y11" s="119">
        <v>25</v>
      </c>
      <c r="Z11" s="119"/>
      <c r="AA11" s="119"/>
      <c r="AB11" s="97">
        <v>4</v>
      </c>
      <c r="AC11" s="77">
        <f t="shared" si="0"/>
        <v>7</v>
      </c>
      <c r="AD11" s="148">
        <f t="shared" si="1"/>
        <v>8</v>
      </c>
      <c r="AE11" s="242">
        <f t="shared" si="2"/>
        <v>4</v>
      </c>
      <c r="AF11" s="223"/>
      <c r="AG11" s="246">
        <v>182</v>
      </c>
      <c r="AH11" s="224">
        <v>20</v>
      </c>
      <c r="AI11" s="106"/>
      <c r="AJ11" s="4">
        <v>271</v>
      </c>
      <c r="AK11" s="107"/>
      <c r="AL11" s="223"/>
      <c r="AM11" s="246"/>
      <c r="AN11" s="224"/>
      <c r="AO11" s="106"/>
      <c r="AP11" s="4"/>
      <c r="AQ11" s="107"/>
      <c r="AR11" s="223"/>
      <c r="AS11" s="246"/>
      <c r="AT11" s="224"/>
    </row>
    <row r="12" spans="1:46" ht="21" customHeight="1" x14ac:dyDescent="0.2">
      <c r="A12" s="187" t="s">
        <v>53</v>
      </c>
      <c r="B12" s="188" t="s">
        <v>17</v>
      </c>
      <c r="C12" s="189" t="s">
        <v>49</v>
      </c>
      <c r="D12" s="190"/>
      <c r="E12" s="191"/>
      <c r="F12" s="191"/>
      <c r="G12" s="191"/>
      <c r="H12" s="191"/>
      <c r="I12" s="191"/>
      <c r="J12" s="191"/>
      <c r="K12" s="191">
        <v>4</v>
      </c>
      <c r="L12" s="191"/>
      <c r="M12" s="191"/>
      <c r="N12" s="191"/>
      <c r="O12" s="191">
        <v>9</v>
      </c>
      <c r="P12" s="191"/>
      <c r="Q12" s="191"/>
      <c r="R12" s="191"/>
      <c r="S12" s="191"/>
      <c r="T12" s="191">
        <v>4</v>
      </c>
      <c r="U12" s="191"/>
      <c r="V12" s="191"/>
      <c r="W12" s="191"/>
      <c r="X12" s="191"/>
      <c r="Y12" s="191"/>
      <c r="Z12" s="191"/>
      <c r="AA12" s="191"/>
      <c r="AB12" s="192"/>
      <c r="AC12" s="193">
        <f t="shared" si="0"/>
        <v>3</v>
      </c>
      <c r="AD12" s="197">
        <f t="shared" si="1"/>
        <v>5.666666666666667</v>
      </c>
      <c r="AE12" s="241">
        <f t="shared" si="2"/>
        <v>4</v>
      </c>
      <c r="AF12" s="221"/>
      <c r="AG12" s="247">
        <v>159</v>
      </c>
      <c r="AH12" s="222">
        <v>23.6</v>
      </c>
      <c r="AI12" s="195"/>
      <c r="AJ12" s="188">
        <v>136</v>
      </c>
      <c r="AK12" s="196">
        <v>33.200000000000003</v>
      </c>
      <c r="AL12" s="221"/>
      <c r="AM12" s="247">
        <v>298</v>
      </c>
      <c r="AN12" s="222">
        <v>0.5</v>
      </c>
      <c r="AO12" s="195"/>
      <c r="AP12" s="188">
        <v>148</v>
      </c>
      <c r="AQ12" s="196">
        <v>18.8</v>
      </c>
      <c r="AR12" s="221"/>
      <c r="AS12" s="247">
        <v>103</v>
      </c>
      <c r="AT12" s="222">
        <v>36.1</v>
      </c>
    </row>
    <row r="13" spans="1:46" ht="21" customHeight="1" x14ac:dyDescent="0.2">
      <c r="A13" s="32" t="s">
        <v>53</v>
      </c>
      <c r="B13" s="4" t="s">
        <v>61</v>
      </c>
      <c r="C13" s="67" t="s">
        <v>23</v>
      </c>
      <c r="D13" s="118">
        <v>6</v>
      </c>
      <c r="E13" s="119">
        <v>6</v>
      </c>
      <c r="F13" s="119"/>
      <c r="G13" s="119"/>
      <c r="H13" s="119">
        <v>3</v>
      </c>
      <c r="I13" s="119"/>
      <c r="J13" s="119"/>
      <c r="K13" s="119"/>
      <c r="L13" s="119"/>
      <c r="M13" s="119">
        <v>2</v>
      </c>
      <c r="N13" s="119"/>
      <c r="O13" s="119"/>
      <c r="P13" s="119">
        <v>5</v>
      </c>
      <c r="Q13" s="119"/>
      <c r="R13" s="119">
        <v>6</v>
      </c>
      <c r="S13" s="119"/>
      <c r="T13" s="119">
        <v>5</v>
      </c>
      <c r="U13" s="119"/>
      <c r="V13" s="119"/>
      <c r="W13" s="119"/>
      <c r="X13" s="119"/>
      <c r="Y13" s="119">
        <v>25</v>
      </c>
      <c r="Z13" s="119"/>
      <c r="AA13" s="119">
        <v>4</v>
      </c>
      <c r="AB13" s="97"/>
      <c r="AC13" s="77">
        <f t="shared" si="0"/>
        <v>9</v>
      </c>
      <c r="AD13" s="152">
        <f t="shared" si="1"/>
        <v>6.8888888888888893</v>
      </c>
      <c r="AE13" s="242">
        <f t="shared" si="2"/>
        <v>2</v>
      </c>
      <c r="AF13" s="223"/>
      <c r="AG13" s="246">
        <v>151</v>
      </c>
      <c r="AH13" s="224">
        <v>25.2</v>
      </c>
      <c r="AI13" s="106"/>
      <c r="AJ13" s="4">
        <v>188</v>
      </c>
      <c r="AK13" s="107">
        <v>15.6</v>
      </c>
      <c r="AL13" s="223"/>
      <c r="AM13" s="246"/>
      <c r="AN13" s="224"/>
      <c r="AO13" s="106"/>
      <c r="AP13" s="4"/>
      <c r="AQ13" s="107"/>
      <c r="AR13" s="223"/>
      <c r="AS13" s="246"/>
      <c r="AT13" s="224"/>
    </row>
    <row r="14" spans="1:46" ht="21" customHeight="1" x14ac:dyDescent="0.2">
      <c r="A14" s="187" t="s">
        <v>53</v>
      </c>
      <c r="B14" s="188" t="s">
        <v>32</v>
      </c>
      <c r="C14" s="189" t="s">
        <v>33</v>
      </c>
      <c r="D14" s="190">
        <v>4</v>
      </c>
      <c r="E14" s="191">
        <v>1</v>
      </c>
      <c r="F14" s="191">
        <v>3</v>
      </c>
      <c r="G14" s="191"/>
      <c r="H14" s="191">
        <v>1</v>
      </c>
      <c r="I14" s="191"/>
      <c r="J14" s="191">
        <v>2</v>
      </c>
      <c r="K14" s="191">
        <v>2</v>
      </c>
      <c r="L14" s="191"/>
      <c r="M14" s="191"/>
      <c r="N14" s="191"/>
      <c r="O14" s="191">
        <v>2</v>
      </c>
      <c r="P14" s="191">
        <v>1</v>
      </c>
      <c r="Q14" s="191"/>
      <c r="R14" s="191">
        <v>2</v>
      </c>
      <c r="S14" s="191">
        <v>5</v>
      </c>
      <c r="T14" s="191">
        <v>2</v>
      </c>
      <c r="U14" s="191">
        <v>3</v>
      </c>
      <c r="V14" s="191">
        <v>23</v>
      </c>
      <c r="W14" s="191">
        <v>6</v>
      </c>
      <c r="X14" s="191"/>
      <c r="Y14" s="191">
        <v>3</v>
      </c>
      <c r="Z14" s="191">
        <v>59</v>
      </c>
      <c r="AA14" s="191"/>
      <c r="AB14" s="192">
        <v>2</v>
      </c>
      <c r="AC14" s="193">
        <f t="shared" si="0"/>
        <v>17</v>
      </c>
      <c r="AD14" s="197">
        <f t="shared" si="1"/>
        <v>7.117647058823529</v>
      </c>
      <c r="AE14" s="241">
        <f t="shared" si="2"/>
        <v>1</v>
      </c>
      <c r="AF14" s="221">
        <v>914</v>
      </c>
      <c r="AG14" s="247">
        <v>24</v>
      </c>
      <c r="AH14" s="222">
        <v>293.5</v>
      </c>
      <c r="AI14" s="195"/>
      <c r="AJ14" s="188">
        <v>108</v>
      </c>
      <c r="AK14" s="196">
        <v>42.3</v>
      </c>
      <c r="AL14" s="221"/>
      <c r="AM14" s="247">
        <v>249</v>
      </c>
      <c r="AN14" s="222">
        <v>2.5</v>
      </c>
      <c r="AO14" s="195"/>
      <c r="AP14" s="188">
        <v>274</v>
      </c>
      <c r="AQ14" s="196">
        <v>0.6</v>
      </c>
      <c r="AR14" s="221"/>
      <c r="AS14" s="247">
        <v>230</v>
      </c>
      <c r="AT14" s="222">
        <v>0.3</v>
      </c>
    </row>
    <row r="15" spans="1:46" ht="21" customHeight="1" x14ac:dyDescent="0.2">
      <c r="A15" s="32" t="s">
        <v>53</v>
      </c>
      <c r="B15" s="4" t="s">
        <v>11</v>
      </c>
      <c r="C15" s="67" t="s">
        <v>10</v>
      </c>
      <c r="D15" s="118">
        <v>2</v>
      </c>
      <c r="E15" s="119">
        <v>2</v>
      </c>
      <c r="F15" s="119">
        <v>1</v>
      </c>
      <c r="G15" s="119"/>
      <c r="H15" s="119"/>
      <c r="I15" s="119">
        <v>1</v>
      </c>
      <c r="J15" s="119">
        <v>1</v>
      </c>
      <c r="K15" s="119">
        <v>1</v>
      </c>
      <c r="L15" s="119">
        <v>1</v>
      </c>
      <c r="M15" s="119"/>
      <c r="N15" s="119">
        <v>2</v>
      </c>
      <c r="O15" s="119">
        <v>3</v>
      </c>
      <c r="P15" s="119"/>
      <c r="Q15" s="119">
        <v>1</v>
      </c>
      <c r="R15" s="119">
        <v>1</v>
      </c>
      <c r="S15" s="119">
        <v>2</v>
      </c>
      <c r="T15" s="119"/>
      <c r="U15" s="119"/>
      <c r="V15" s="119"/>
      <c r="W15" s="119">
        <v>1</v>
      </c>
      <c r="X15" s="119"/>
      <c r="Y15" s="119"/>
      <c r="Z15" s="119"/>
      <c r="AA15" s="119"/>
      <c r="AB15" s="97"/>
      <c r="AC15" s="77">
        <f t="shared" si="0"/>
        <v>13</v>
      </c>
      <c r="AD15" s="152">
        <f t="shared" si="1"/>
        <v>1.4615384615384615</v>
      </c>
      <c r="AE15" s="242">
        <f t="shared" si="2"/>
        <v>1</v>
      </c>
      <c r="AF15" s="223">
        <v>957</v>
      </c>
      <c r="AG15" s="246">
        <v>3</v>
      </c>
      <c r="AH15" s="224">
        <v>528.5</v>
      </c>
      <c r="AI15" s="106">
        <v>918</v>
      </c>
      <c r="AJ15" s="4">
        <v>35</v>
      </c>
      <c r="AK15" s="107">
        <v>214.4</v>
      </c>
      <c r="AL15" s="223"/>
      <c r="AM15" s="246">
        <v>72</v>
      </c>
      <c r="AN15" s="224">
        <v>71.3</v>
      </c>
      <c r="AO15" s="106"/>
      <c r="AP15" s="4">
        <v>110</v>
      </c>
      <c r="AQ15" s="107">
        <v>33.9</v>
      </c>
      <c r="AR15" s="223"/>
      <c r="AS15" s="246">
        <v>147</v>
      </c>
      <c r="AT15" s="224">
        <v>12.2</v>
      </c>
    </row>
    <row r="16" spans="1:46" ht="21" customHeight="1" x14ac:dyDescent="0.2">
      <c r="A16" s="187" t="s">
        <v>53</v>
      </c>
      <c r="B16" s="188" t="s">
        <v>50</v>
      </c>
      <c r="C16" s="189" t="s">
        <v>49</v>
      </c>
      <c r="D16" s="190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>
        <v>8</v>
      </c>
      <c r="P16" s="191">
        <v>4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2"/>
      <c r="AC16" s="193">
        <f t="shared" si="0"/>
        <v>2</v>
      </c>
      <c r="AD16" s="194">
        <f t="shared" si="1"/>
        <v>6</v>
      </c>
      <c r="AE16" s="241">
        <f t="shared" si="2"/>
        <v>4</v>
      </c>
      <c r="AF16" s="221">
        <v>813</v>
      </c>
      <c r="AG16" s="247">
        <v>124</v>
      </c>
      <c r="AH16" s="222">
        <v>34.9</v>
      </c>
      <c r="AI16" s="195"/>
      <c r="AJ16" s="188">
        <v>127</v>
      </c>
      <c r="AK16" s="196">
        <v>36.700000000000003</v>
      </c>
      <c r="AL16" s="221"/>
      <c r="AM16" s="247"/>
      <c r="AN16" s="222"/>
      <c r="AO16" s="195"/>
      <c r="AP16" s="188"/>
      <c r="AQ16" s="196"/>
      <c r="AR16" s="221"/>
      <c r="AS16" s="247"/>
      <c r="AT16" s="222"/>
    </row>
    <row r="17" spans="1:46" s="17" customFormat="1" ht="21" customHeight="1" thickBot="1" x14ac:dyDescent="0.25">
      <c r="A17" s="33" t="s">
        <v>53</v>
      </c>
      <c r="B17" s="34" t="s">
        <v>24</v>
      </c>
      <c r="C17" s="68" t="s">
        <v>23</v>
      </c>
      <c r="D17" s="120">
        <v>1</v>
      </c>
      <c r="E17" s="121">
        <v>3</v>
      </c>
      <c r="F17" s="121">
        <v>5</v>
      </c>
      <c r="G17" s="121"/>
      <c r="H17" s="121"/>
      <c r="I17" s="121"/>
      <c r="J17" s="121">
        <v>4</v>
      </c>
      <c r="K17" s="121">
        <v>3</v>
      </c>
      <c r="L17" s="121">
        <v>2</v>
      </c>
      <c r="M17" s="121"/>
      <c r="N17" s="121"/>
      <c r="O17" s="121">
        <v>4</v>
      </c>
      <c r="P17" s="121">
        <v>2</v>
      </c>
      <c r="Q17" s="121">
        <v>2</v>
      </c>
      <c r="R17" s="121">
        <v>3</v>
      </c>
      <c r="S17" s="121"/>
      <c r="T17" s="121"/>
      <c r="U17" s="121">
        <v>1</v>
      </c>
      <c r="V17" s="121">
        <v>26</v>
      </c>
      <c r="W17" s="121">
        <v>5</v>
      </c>
      <c r="X17" s="121"/>
      <c r="Y17" s="121">
        <v>3</v>
      </c>
      <c r="Z17" s="121">
        <v>61</v>
      </c>
      <c r="AA17" s="121"/>
      <c r="AB17" s="99">
        <v>1</v>
      </c>
      <c r="AC17" s="78">
        <f t="shared" si="0"/>
        <v>16</v>
      </c>
      <c r="AD17" s="153">
        <f t="shared" si="1"/>
        <v>7.875</v>
      </c>
      <c r="AE17" s="243">
        <f t="shared" si="2"/>
        <v>1</v>
      </c>
      <c r="AF17" s="225">
        <v>907</v>
      </c>
      <c r="AG17" s="251">
        <v>38</v>
      </c>
      <c r="AH17" s="226">
        <v>208.1</v>
      </c>
      <c r="AI17" s="136"/>
      <c r="AJ17" s="34">
        <v>79</v>
      </c>
      <c r="AK17" s="137">
        <v>68.2</v>
      </c>
      <c r="AL17" s="225"/>
      <c r="AM17" s="251"/>
      <c r="AN17" s="226"/>
      <c r="AO17" s="136"/>
      <c r="AP17" s="34"/>
      <c r="AQ17" s="137"/>
      <c r="AR17" s="225"/>
      <c r="AS17" s="251"/>
      <c r="AT17" s="226"/>
    </row>
    <row r="18" spans="1:46" ht="18.75" customHeight="1" thickBot="1" x14ac:dyDescent="0.25">
      <c r="A18" s="13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7"/>
      <c r="AD18" s="146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7"/>
    </row>
    <row r="19" spans="1:46" ht="21" customHeight="1" x14ac:dyDescent="0.2">
      <c r="A19" s="25" t="s">
        <v>54</v>
      </c>
      <c r="B19" s="26" t="s">
        <v>3</v>
      </c>
      <c r="C19" s="69" t="s">
        <v>2</v>
      </c>
      <c r="D19" s="122">
        <v>8</v>
      </c>
      <c r="E19" s="123">
        <v>10</v>
      </c>
      <c r="F19" s="123">
        <v>19</v>
      </c>
      <c r="G19" s="123"/>
      <c r="H19" s="123"/>
      <c r="I19" s="123"/>
      <c r="J19" s="123"/>
      <c r="K19" s="123">
        <v>15</v>
      </c>
      <c r="L19" s="123">
        <v>15</v>
      </c>
      <c r="M19" s="123"/>
      <c r="N19" s="123">
        <v>15</v>
      </c>
      <c r="O19" s="123">
        <v>8</v>
      </c>
      <c r="P19" s="123">
        <v>3</v>
      </c>
      <c r="Q19" s="123"/>
      <c r="R19" s="123">
        <v>10</v>
      </c>
      <c r="S19" s="123"/>
      <c r="T19" s="123"/>
      <c r="U19" s="123"/>
      <c r="V19" s="123">
        <v>7</v>
      </c>
      <c r="W19" s="123">
        <v>6</v>
      </c>
      <c r="X19" s="123"/>
      <c r="Y19" s="123">
        <v>13</v>
      </c>
      <c r="Z19" s="123"/>
      <c r="AA19" s="123">
        <v>5</v>
      </c>
      <c r="AB19" s="100">
        <v>1</v>
      </c>
      <c r="AC19" s="79">
        <f t="shared" ref="AC19:AC59" si="3">IF(COUNT(D19:AB19)&lt;&gt;0,COUNT(D19:AB19),"")</f>
        <v>14</v>
      </c>
      <c r="AD19" s="141">
        <f t="shared" ref="AD19:AD59" si="4">IF(COUNT(D19:AB19)&lt;&gt;0,SUM(D19:AB19)/COUNT(D19:AB19),"")</f>
        <v>9.6428571428571423</v>
      </c>
      <c r="AE19" s="252">
        <f t="shared" ref="AE19:AE59" si="5">IF(COUNT(D19:AB19)&lt;&gt;0,SMALL(D19:AB19,1),"")</f>
        <v>1</v>
      </c>
      <c r="AF19" s="211">
        <v>950</v>
      </c>
      <c r="AG19" s="258">
        <v>17</v>
      </c>
      <c r="AH19" s="212">
        <v>343</v>
      </c>
      <c r="AI19" s="138">
        <v>933</v>
      </c>
      <c r="AJ19" s="26">
        <v>19</v>
      </c>
      <c r="AK19" s="139">
        <v>331.9</v>
      </c>
      <c r="AL19" s="211">
        <v>915</v>
      </c>
      <c r="AM19" s="258">
        <v>40</v>
      </c>
      <c r="AN19" s="212">
        <v>134.30000000000001</v>
      </c>
      <c r="AO19" s="138"/>
      <c r="AP19" s="26"/>
      <c r="AQ19" s="139"/>
      <c r="AR19" s="211"/>
      <c r="AS19" s="258"/>
      <c r="AT19" s="212"/>
    </row>
    <row r="20" spans="1:46" ht="21" customHeight="1" x14ac:dyDescent="0.2">
      <c r="A20" s="157" t="s">
        <v>54</v>
      </c>
      <c r="B20" s="158" t="s">
        <v>27</v>
      </c>
      <c r="C20" s="159" t="s">
        <v>26</v>
      </c>
      <c r="D20" s="160"/>
      <c r="E20" s="161"/>
      <c r="F20" s="161">
        <v>40</v>
      </c>
      <c r="G20" s="161"/>
      <c r="H20" s="161">
        <v>19</v>
      </c>
      <c r="I20" s="161"/>
      <c r="J20" s="161"/>
      <c r="K20" s="161"/>
      <c r="L20" s="161"/>
      <c r="M20" s="161"/>
      <c r="N20" s="161"/>
      <c r="O20" s="161">
        <v>29</v>
      </c>
      <c r="P20" s="161">
        <v>25</v>
      </c>
      <c r="Q20" s="161"/>
      <c r="R20" s="161">
        <v>29</v>
      </c>
      <c r="S20" s="161"/>
      <c r="T20" s="161"/>
      <c r="U20" s="161"/>
      <c r="V20" s="161"/>
      <c r="W20" s="161">
        <v>46</v>
      </c>
      <c r="X20" s="161"/>
      <c r="Y20" s="161"/>
      <c r="Z20" s="161"/>
      <c r="AA20" s="161"/>
      <c r="AB20" s="162"/>
      <c r="AC20" s="163">
        <f t="shared" si="3"/>
        <v>6</v>
      </c>
      <c r="AD20" s="198">
        <f t="shared" si="4"/>
        <v>31.333333333333332</v>
      </c>
      <c r="AE20" s="253">
        <f t="shared" si="5"/>
        <v>19</v>
      </c>
      <c r="AF20" s="213">
        <v>866</v>
      </c>
      <c r="AG20" s="257">
        <v>86</v>
      </c>
      <c r="AH20" s="214">
        <v>67.5</v>
      </c>
      <c r="AI20" s="165">
        <v>855</v>
      </c>
      <c r="AJ20" s="158">
        <v>90</v>
      </c>
      <c r="AK20" s="166">
        <v>58.1</v>
      </c>
      <c r="AL20" s="213">
        <v>843</v>
      </c>
      <c r="AM20" s="257">
        <v>197</v>
      </c>
      <c r="AN20" s="214">
        <v>10.199999999999999</v>
      </c>
      <c r="AO20" s="165"/>
      <c r="AP20" s="158">
        <v>168</v>
      </c>
      <c r="AQ20" s="166">
        <v>14.1</v>
      </c>
      <c r="AR20" s="213"/>
      <c r="AS20" s="257">
        <v>193</v>
      </c>
      <c r="AT20" s="214">
        <v>3.2</v>
      </c>
    </row>
    <row r="21" spans="1:46" ht="21" customHeight="1" x14ac:dyDescent="0.2">
      <c r="A21" s="27" t="s">
        <v>54</v>
      </c>
      <c r="B21" s="5" t="s">
        <v>5</v>
      </c>
      <c r="C21" s="70" t="s">
        <v>4</v>
      </c>
      <c r="D21" s="124"/>
      <c r="E21" s="125">
        <v>21</v>
      </c>
      <c r="F21" s="125">
        <v>11</v>
      </c>
      <c r="G21" s="125"/>
      <c r="H21" s="125"/>
      <c r="I21" s="125">
        <v>11</v>
      </c>
      <c r="J21" s="125">
        <v>6</v>
      </c>
      <c r="K21" s="125">
        <v>3</v>
      </c>
      <c r="L21" s="125">
        <v>7</v>
      </c>
      <c r="M21" s="125"/>
      <c r="N21" s="125">
        <v>9</v>
      </c>
      <c r="O21" s="125">
        <v>5</v>
      </c>
      <c r="P21" s="125">
        <v>8</v>
      </c>
      <c r="Q21" s="125">
        <v>15</v>
      </c>
      <c r="R21" s="125">
        <v>3</v>
      </c>
      <c r="S21" s="125">
        <v>8</v>
      </c>
      <c r="T21" s="125">
        <v>6</v>
      </c>
      <c r="U21" s="125"/>
      <c r="V21" s="125">
        <v>20</v>
      </c>
      <c r="W21" s="125">
        <v>9</v>
      </c>
      <c r="X21" s="125"/>
      <c r="Y21" s="125">
        <v>7</v>
      </c>
      <c r="Z21" s="125">
        <v>38</v>
      </c>
      <c r="AA21" s="125"/>
      <c r="AB21" s="101"/>
      <c r="AC21" s="80">
        <f t="shared" si="3"/>
        <v>17</v>
      </c>
      <c r="AD21" s="149">
        <f t="shared" si="4"/>
        <v>11</v>
      </c>
      <c r="AE21" s="254">
        <f t="shared" si="5"/>
        <v>3</v>
      </c>
      <c r="AF21" s="215">
        <v>944</v>
      </c>
      <c r="AG21" s="256">
        <v>5</v>
      </c>
      <c r="AH21" s="216">
        <v>428.5</v>
      </c>
      <c r="AI21" s="108">
        <v>918</v>
      </c>
      <c r="AJ21" s="5">
        <v>20</v>
      </c>
      <c r="AK21" s="109">
        <v>325.2</v>
      </c>
      <c r="AL21" s="215"/>
      <c r="AM21" s="256">
        <v>119</v>
      </c>
      <c r="AN21" s="216">
        <v>36.4</v>
      </c>
      <c r="AO21" s="108"/>
      <c r="AP21" s="5">
        <v>165</v>
      </c>
      <c r="AQ21" s="109">
        <v>14.6</v>
      </c>
      <c r="AR21" s="215"/>
      <c r="AS21" s="256">
        <v>199</v>
      </c>
      <c r="AT21" s="216">
        <v>2.5</v>
      </c>
    </row>
    <row r="22" spans="1:46" ht="21" customHeight="1" x14ac:dyDescent="0.2">
      <c r="A22" s="157" t="s">
        <v>54</v>
      </c>
      <c r="B22" s="158" t="s">
        <v>40</v>
      </c>
      <c r="C22" s="159" t="s">
        <v>31</v>
      </c>
      <c r="D22" s="160"/>
      <c r="E22" s="161"/>
      <c r="F22" s="161">
        <v>49</v>
      </c>
      <c r="G22" s="161"/>
      <c r="H22" s="161"/>
      <c r="I22" s="161"/>
      <c r="J22" s="161"/>
      <c r="K22" s="161"/>
      <c r="L22" s="161"/>
      <c r="M22" s="161"/>
      <c r="N22" s="161"/>
      <c r="O22" s="161">
        <v>30</v>
      </c>
      <c r="P22" s="161"/>
      <c r="Q22" s="161"/>
      <c r="R22" s="161"/>
      <c r="S22" s="161"/>
      <c r="T22" s="161"/>
      <c r="U22" s="161"/>
      <c r="V22" s="161"/>
      <c r="W22" s="161"/>
      <c r="X22" s="161"/>
      <c r="Y22" s="161">
        <v>16</v>
      </c>
      <c r="Z22" s="161"/>
      <c r="AA22" s="161">
        <v>9</v>
      </c>
      <c r="AB22" s="162"/>
      <c r="AC22" s="163">
        <f t="shared" si="3"/>
        <v>4</v>
      </c>
      <c r="AD22" s="164">
        <f t="shared" si="4"/>
        <v>26</v>
      </c>
      <c r="AE22" s="253">
        <f t="shared" si="5"/>
        <v>9</v>
      </c>
      <c r="AF22" s="213">
        <v>865</v>
      </c>
      <c r="AG22" s="257">
        <v>111</v>
      </c>
      <c r="AH22" s="214">
        <v>42.9</v>
      </c>
      <c r="AI22" s="165">
        <v>870</v>
      </c>
      <c r="AJ22" s="158">
        <v>72</v>
      </c>
      <c r="AK22" s="166">
        <v>74.7</v>
      </c>
      <c r="AL22" s="213">
        <v>856</v>
      </c>
      <c r="AM22" s="257">
        <v>127</v>
      </c>
      <c r="AN22" s="214">
        <v>32.5</v>
      </c>
      <c r="AO22" s="165">
        <v>864</v>
      </c>
      <c r="AP22" s="158">
        <v>77</v>
      </c>
      <c r="AQ22" s="166">
        <v>64.900000000000006</v>
      </c>
      <c r="AR22" s="213"/>
      <c r="AS22" s="257">
        <v>155</v>
      </c>
      <c r="AT22" s="214">
        <v>10.8</v>
      </c>
    </row>
    <row r="23" spans="1:46" ht="21" customHeight="1" x14ac:dyDescent="0.2">
      <c r="A23" s="27" t="s">
        <v>54</v>
      </c>
      <c r="B23" s="5" t="s">
        <v>43</v>
      </c>
      <c r="C23" s="70" t="s">
        <v>12</v>
      </c>
      <c r="D23" s="124">
        <v>26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01"/>
      <c r="AC23" s="80">
        <f t="shared" si="3"/>
        <v>1</v>
      </c>
      <c r="AD23" s="149">
        <f t="shared" si="4"/>
        <v>26</v>
      </c>
      <c r="AE23" s="254">
        <f t="shared" si="5"/>
        <v>26</v>
      </c>
      <c r="AF23" s="215">
        <v>817</v>
      </c>
      <c r="AG23" s="256">
        <v>169</v>
      </c>
      <c r="AH23" s="216">
        <v>21.6</v>
      </c>
      <c r="AI23" s="108">
        <v>835</v>
      </c>
      <c r="AJ23" s="5">
        <v>153</v>
      </c>
      <c r="AK23" s="109">
        <v>25.7</v>
      </c>
      <c r="AL23" s="215">
        <v>825</v>
      </c>
      <c r="AM23" s="256">
        <v>226</v>
      </c>
      <c r="AN23" s="216">
        <v>5.0999999999999996</v>
      </c>
      <c r="AO23" s="108"/>
      <c r="AP23" s="5">
        <v>203</v>
      </c>
      <c r="AQ23" s="109">
        <v>6.6</v>
      </c>
      <c r="AR23" s="215"/>
      <c r="AS23" s="256"/>
      <c r="AT23" s="216"/>
    </row>
    <row r="24" spans="1:46" ht="21" customHeight="1" x14ac:dyDescent="0.2">
      <c r="A24" s="157" t="s">
        <v>54</v>
      </c>
      <c r="B24" s="158" t="s">
        <v>30</v>
      </c>
      <c r="C24" s="159" t="s">
        <v>102</v>
      </c>
      <c r="D24" s="160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>
        <v>31</v>
      </c>
      <c r="AB24" s="162"/>
      <c r="AC24" s="163">
        <f t="shared" si="3"/>
        <v>1</v>
      </c>
      <c r="AD24" s="164">
        <f t="shared" si="4"/>
        <v>31</v>
      </c>
      <c r="AE24" s="253">
        <f t="shared" si="5"/>
        <v>31</v>
      </c>
      <c r="AF24" s="213"/>
      <c r="AG24" s="257"/>
      <c r="AH24" s="214"/>
      <c r="AI24" s="165"/>
      <c r="AJ24" s="158"/>
      <c r="AK24" s="166"/>
      <c r="AL24" s="213"/>
      <c r="AM24" s="257"/>
      <c r="AN24" s="214"/>
      <c r="AO24" s="165"/>
      <c r="AP24" s="158"/>
      <c r="AQ24" s="166"/>
      <c r="AR24" s="213"/>
      <c r="AS24" s="257"/>
      <c r="AT24" s="214"/>
    </row>
    <row r="25" spans="1:46" ht="21" customHeight="1" x14ac:dyDescent="0.2">
      <c r="A25" s="27" t="s">
        <v>54</v>
      </c>
      <c r="B25" s="5" t="s">
        <v>30</v>
      </c>
      <c r="C25" s="70" t="s">
        <v>36</v>
      </c>
      <c r="D25" s="124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>
        <v>36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>
        <v>12</v>
      </c>
      <c r="AB25" s="101"/>
      <c r="AC25" s="80">
        <f t="shared" si="3"/>
        <v>2</v>
      </c>
      <c r="AD25" s="149">
        <f t="shared" si="4"/>
        <v>24</v>
      </c>
      <c r="AE25" s="254">
        <f t="shared" si="5"/>
        <v>12</v>
      </c>
      <c r="AF25" s="215"/>
      <c r="AG25" s="256">
        <v>242</v>
      </c>
      <c r="AH25" s="216">
        <v>6.4</v>
      </c>
      <c r="AI25" s="108"/>
      <c r="AJ25" s="5">
        <v>210</v>
      </c>
      <c r="AK25" s="109">
        <v>10.8</v>
      </c>
      <c r="AL25" s="215"/>
      <c r="AM25" s="256"/>
      <c r="AN25" s="216"/>
      <c r="AO25" s="108"/>
      <c r="AP25" s="5"/>
      <c r="AQ25" s="109"/>
      <c r="AR25" s="215"/>
      <c r="AS25" s="256"/>
      <c r="AT25" s="216"/>
    </row>
    <row r="26" spans="1:46" ht="21" customHeight="1" x14ac:dyDescent="0.2">
      <c r="A26" s="157" t="s">
        <v>54</v>
      </c>
      <c r="B26" s="158" t="s">
        <v>30</v>
      </c>
      <c r="C26" s="159" t="s">
        <v>52</v>
      </c>
      <c r="D26" s="160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2"/>
      <c r="AC26" s="163" t="str">
        <f t="shared" si="3"/>
        <v/>
      </c>
      <c r="AD26" s="164" t="str">
        <f t="shared" si="4"/>
        <v/>
      </c>
      <c r="AE26" s="253" t="str">
        <f t="shared" si="5"/>
        <v/>
      </c>
      <c r="AF26" s="213"/>
      <c r="AG26" s="257">
        <v>267</v>
      </c>
      <c r="AH26" s="214">
        <v>3.2</v>
      </c>
      <c r="AI26" s="165"/>
      <c r="AJ26" s="158">
        <v>237</v>
      </c>
      <c r="AK26" s="166">
        <v>6.3</v>
      </c>
      <c r="AL26" s="213"/>
      <c r="AM26" s="257"/>
      <c r="AN26" s="214"/>
      <c r="AO26" s="165"/>
      <c r="AP26" s="158"/>
      <c r="AQ26" s="166"/>
      <c r="AR26" s="213"/>
      <c r="AS26" s="257"/>
      <c r="AT26" s="214"/>
    </row>
    <row r="27" spans="1:46" ht="21" customHeight="1" x14ac:dyDescent="0.2">
      <c r="A27" s="27" t="s">
        <v>54</v>
      </c>
      <c r="B27" s="5" t="s">
        <v>30</v>
      </c>
      <c r="C27" s="70" t="s">
        <v>34</v>
      </c>
      <c r="D27" s="124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01"/>
      <c r="AC27" s="80" t="str">
        <f t="shared" si="3"/>
        <v/>
      </c>
      <c r="AD27" s="149" t="str">
        <f t="shared" si="4"/>
        <v/>
      </c>
      <c r="AE27" s="254" t="str">
        <f t="shared" si="5"/>
        <v/>
      </c>
      <c r="AF27" s="215"/>
      <c r="AG27" s="256"/>
      <c r="AH27" s="216"/>
      <c r="AI27" s="108"/>
      <c r="AJ27" s="5"/>
      <c r="AK27" s="109"/>
      <c r="AL27" s="215"/>
      <c r="AM27" s="256"/>
      <c r="AN27" s="216"/>
      <c r="AO27" s="108"/>
      <c r="AP27" s="5">
        <v>219</v>
      </c>
      <c r="AQ27" s="109">
        <v>4.7</v>
      </c>
      <c r="AR27" s="215"/>
      <c r="AS27" s="256"/>
      <c r="AT27" s="216"/>
    </row>
    <row r="28" spans="1:46" ht="21" customHeight="1" x14ac:dyDescent="0.2">
      <c r="A28" s="157" t="s">
        <v>54</v>
      </c>
      <c r="B28" s="158" t="s">
        <v>30</v>
      </c>
      <c r="C28" s="159" t="s">
        <v>101</v>
      </c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>
        <v>14</v>
      </c>
      <c r="AB28" s="162"/>
      <c r="AC28" s="163">
        <f t="shared" si="3"/>
        <v>1</v>
      </c>
      <c r="AD28" s="164">
        <f t="shared" si="4"/>
        <v>14</v>
      </c>
      <c r="AE28" s="253">
        <f t="shared" si="5"/>
        <v>14</v>
      </c>
      <c r="AF28" s="213"/>
      <c r="AG28" s="257">
        <v>235</v>
      </c>
      <c r="AH28" s="214">
        <v>7.5</v>
      </c>
      <c r="AI28" s="165"/>
      <c r="AJ28" s="158">
        <v>190</v>
      </c>
      <c r="AK28" s="166">
        <v>15</v>
      </c>
      <c r="AL28" s="213"/>
      <c r="AM28" s="257"/>
      <c r="AN28" s="214"/>
      <c r="AO28" s="165"/>
      <c r="AP28" s="158"/>
      <c r="AQ28" s="166"/>
      <c r="AR28" s="213"/>
      <c r="AS28" s="257"/>
      <c r="AT28" s="214"/>
    </row>
    <row r="29" spans="1:46" ht="21" customHeight="1" x14ac:dyDescent="0.2">
      <c r="A29" s="27" t="s">
        <v>54</v>
      </c>
      <c r="B29" s="5" t="s">
        <v>30</v>
      </c>
      <c r="C29" s="70" t="s">
        <v>29</v>
      </c>
      <c r="D29" s="124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01"/>
      <c r="AC29" s="80" t="str">
        <f t="shared" si="3"/>
        <v/>
      </c>
      <c r="AD29" s="149" t="str">
        <f t="shared" si="4"/>
        <v/>
      </c>
      <c r="AE29" s="254" t="str">
        <f t="shared" si="5"/>
        <v/>
      </c>
      <c r="AF29" s="215"/>
      <c r="AG29" s="256"/>
      <c r="AH29" s="216"/>
      <c r="AI29" s="108"/>
      <c r="AJ29" s="5"/>
      <c r="AK29" s="109"/>
      <c r="AL29" s="215"/>
      <c r="AM29" s="256"/>
      <c r="AN29" s="216"/>
      <c r="AO29" s="108"/>
      <c r="AP29" s="5">
        <v>223</v>
      </c>
      <c r="AQ29" s="109">
        <v>4.4000000000000004</v>
      </c>
      <c r="AR29" s="215"/>
      <c r="AS29" s="256"/>
      <c r="AT29" s="216"/>
    </row>
    <row r="30" spans="1:46" ht="21" customHeight="1" x14ac:dyDescent="0.2">
      <c r="A30" s="157" t="s">
        <v>54</v>
      </c>
      <c r="B30" s="158" t="s">
        <v>39</v>
      </c>
      <c r="C30" s="159" t="s">
        <v>38</v>
      </c>
      <c r="D30" s="160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2"/>
      <c r="AC30" s="163" t="str">
        <f t="shared" si="3"/>
        <v/>
      </c>
      <c r="AD30" s="164" t="str">
        <f t="shared" si="4"/>
        <v/>
      </c>
      <c r="AE30" s="253" t="str">
        <f t="shared" si="5"/>
        <v/>
      </c>
      <c r="AF30" s="213"/>
      <c r="AG30" s="257">
        <v>330</v>
      </c>
      <c r="AH30" s="214">
        <v>0.6</v>
      </c>
      <c r="AI30" s="165"/>
      <c r="AJ30" s="158">
        <v>293</v>
      </c>
      <c r="AK30" s="166">
        <v>1.5</v>
      </c>
      <c r="AL30" s="213"/>
      <c r="AM30" s="257">
        <v>268</v>
      </c>
      <c r="AN30" s="214">
        <v>1.4</v>
      </c>
      <c r="AO30" s="165"/>
      <c r="AP30" s="158">
        <v>248</v>
      </c>
      <c r="AQ30" s="166">
        <v>1.9</v>
      </c>
      <c r="AR30" s="213"/>
      <c r="AS30" s="257">
        <v>224</v>
      </c>
      <c r="AT30" s="214">
        <v>0.6</v>
      </c>
    </row>
    <row r="31" spans="1:46" ht="21" customHeight="1" x14ac:dyDescent="0.2">
      <c r="A31" s="27" t="s">
        <v>54</v>
      </c>
      <c r="B31" s="5" t="s">
        <v>1</v>
      </c>
      <c r="C31" s="70" t="s">
        <v>28</v>
      </c>
      <c r="D31" s="124">
        <v>32</v>
      </c>
      <c r="E31" s="125">
        <v>32</v>
      </c>
      <c r="F31" s="125">
        <v>56</v>
      </c>
      <c r="G31" s="125"/>
      <c r="H31" s="125"/>
      <c r="I31" s="125"/>
      <c r="J31" s="125">
        <v>28</v>
      </c>
      <c r="K31" s="125"/>
      <c r="L31" s="125"/>
      <c r="M31" s="125"/>
      <c r="N31" s="125"/>
      <c r="O31" s="125">
        <v>31</v>
      </c>
      <c r="P31" s="125">
        <v>32</v>
      </c>
      <c r="Q31" s="125"/>
      <c r="R31" s="125"/>
      <c r="S31" s="125"/>
      <c r="T31" s="125">
        <v>39</v>
      </c>
      <c r="U31" s="125"/>
      <c r="V31" s="125"/>
      <c r="W31" s="125">
        <v>51</v>
      </c>
      <c r="X31" s="125"/>
      <c r="Y31" s="125">
        <v>23</v>
      </c>
      <c r="Z31" s="125"/>
      <c r="AA31" s="125"/>
      <c r="AB31" s="101"/>
      <c r="AC31" s="80">
        <f t="shared" si="3"/>
        <v>9</v>
      </c>
      <c r="AD31" s="149">
        <f t="shared" si="4"/>
        <v>36</v>
      </c>
      <c r="AE31" s="254">
        <f t="shared" si="5"/>
        <v>23</v>
      </c>
      <c r="AF31" s="215"/>
      <c r="AG31" s="256">
        <v>116</v>
      </c>
      <c r="AH31" s="216">
        <v>41</v>
      </c>
      <c r="AI31" s="108"/>
      <c r="AJ31" s="5">
        <v>96</v>
      </c>
      <c r="AK31" s="109">
        <v>50.4</v>
      </c>
      <c r="AL31" s="215"/>
      <c r="AM31" s="256">
        <v>191</v>
      </c>
      <c r="AN31" s="216">
        <v>11</v>
      </c>
      <c r="AO31" s="108"/>
      <c r="AP31" s="5">
        <v>153</v>
      </c>
      <c r="AQ31" s="109">
        <v>171.1</v>
      </c>
      <c r="AR31" s="215"/>
      <c r="AS31" s="256">
        <v>198</v>
      </c>
      <c r="AT31" s="216">
        <v>2.6</v>
      </c>
    </row>
    <row r="32" spans="1:46" ht="21" customHeight="1" x14ac:dyDescent="0.2">
      <c r="A32" s="157" t="s">
        <v>54</v>
      </c>
      <c r="B32" s="158" t="s">
        <v>1</v>
      </c>
      <c r="C32" s="159" t="s">
        <v>0</v>
      </c>
      <c r="D32" s="160">
        <v>2</v>
      </c>
      <c r="E32" s="161">
        <v>6</v>
      </c>
      <c r="F32" s="161">
        <v>9</v>
      </c>
      <c r="G32" s="161"/>
      <c r="H32" s="161"/>
      <c r="I32" s="161">
        <v>7</v>
      </c>
      <c r="J32" s="161">
        <v>8</v>
      </c>
      <c r="K32" s="161">
        <v>1</v>
      </c>
      <c r="L32" s="161">
        <v>3</v>
      </c>
      <c r="M32" s="161"/>
      <c r="N32" s="161">
        <v>11</v>
      </c>
      <c r="O32" s="161">
        <v>11</v>
      </c>
      <c r="P32" s="161">
        <v>1</v>
      </c>
      <c r="Q32" s="161"/>
      <c r="R32" s="161">
        <v>1</v>
      </c>
      <c r="S32" s="161">
        <v>7</v>
      </c>
      <c r="T32" s="161">
        <v>2</v>
      </c>
      <c r="U32" s="161">
        <v>6</v>
      </c>
      <c r="V32" s="161">
        <v>7</v>
      </c>
      <c r="W32" s="161">
        <v>4</v>
      </c>
      <c r="X32" s="161"/>
      <c r="Y32" s="161"/>
      <c r="Z32" s="161">
        <v>23</v>
      </c>
      <c r="AA32" s="161"/>
      <c r="AB32" s="162">
        <v>3</v>
      </c>
      <c r="AC32" s="163">
        <f t="shared" si="3"/>
        <v>18</v>
      </c>
      <c r="AD32" s="198">
        <f t="shared" si="4"/>
        <v>6.2222222222222223</v>
      </c>
      <c r="AE32" s="253">
        <f t="shared" si="5"/>
        <v>1</v>
      </c>
      <c r="AF32" s="213">
        <v>953</v>
      </c>
      <c r="AG32" s="257">
        <v>2</v>
      </c>
      <c r="AH32" s="214">
        <v>541.5</v>
      </c>
      <c r="AI32" s="165">
        <v>941</v>
      </c>
      <c r="AJ32" s="158">
        <v>5</v>
      </c>
      <c r="AK32" s="166">
        <v>433.6</v>
      </c>
      <c r="AL32" s="213">
        <v>934</v>
      </c>
      <c r="AM32" s="257">
        <v>17</v>
      </c>
      <c r="AN32" s="214">
        <v>301.10000000000002</v>
      </c>
      <c r="AO32" s="165">
        <v>915</v>
      </c>
      <c r="AP32" s="158">
        <v>30</v>
      </c>
      <c r="AQ32" s="166">
        <v>195.4</v>
      </c>
      <c r="AR32" s="213"/>
      <c r="AS32" s="257">
        <v>140</v>
      </c>
      <c r="AT32" s="214">
        <v>14.5</v>
      </c>
    </row>
    <row r="33" spans="1:46" ht="21" customHeight="1" x14ac:dyDescent="0.2">
      <c r="A33" s="27" t="s">
        <v>54</v>
      </c>
      <c r="B33" s="5" t="s">
        <v>7</v>
      </c>
      <c r="C33" s="70" t="s">
        <v>6</v>
      </c>
      <c r="D33" s="124"/>
      <c r="E33" s="125"/>
      <c r="F33" s="125"/>
      <c r="G33" s="125">
        <v>8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01"/>
      <c r="AC33" s="80">
        <f t="shared" si="3"/>
        <v>1</v>
      </c>
      <c r="AD33" s="149">
        <f t="shared" si="4"/>
        <v>8</v>
      </c>
      <c r="AE33" s="254">
        <f t="shared" si="5"/>
        <v>8</v>
      </c>
      <c r="AF33" s="215">
        <v>932</v>
      </c>
      <c r="AG33" s="256">
        <v>68</v>
      </c>
      <c r="AH33" s="216">
        <v>95.9</v>
      </c>
      <c r="AI33" s="108">
        <v>935</v>
      </c>
      <c r="AJ33" s="5">
        <v>32</v>
      </c>
      <c r="AK33" s="109">
        <v>223.4</v>
      </c>
      <c r="AL33" s="215">
        <v>944</v>
      </c>
      <c r="AM33" s="256">
        <v>25</v>
      </c>
      <c r="AN33" s="216">
        <v>233.3</v>
      </c>
      <c r="AO33" s="108">
        <v>940</v>
      </c>
      <c r="AP33" s="5">
        <v>27</v>
      </c>
      <c r="AQ33" s="109">
        <v>219.9</v>
      </c>
      <c r="AR33" s="215">
        <v>951</v>
      </c>
      <c r="AS33" s="256">
        <v>10</v>
      </c>
      <c r="AT33" s="216">
        <v>400.2</v>
      </c>
    </row>
    <row r="34" spans="1:46" ht="21" customHeight="1" x14ac:dyDescent="0.2">
      <c r="A34" s="157" t="s">
        <v>54</v>
      </c>
      <c r="B34" s="158" t="s">
        <v>93</v>
      </c>
      <c r="C34" s="159" t="s">
        <v>14</v>
      </c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>
        <v>35</v>
      </c>
      <c r="W34" s="161"/>
      <c r="X34" s="161"/>
      <c r="Y34" s="161"/>
      <c r="Z34" s="161"/>
      <c r="AA34" s="161"/>
      <c r="AB34" s="162"/>
      <c r="AC34" s="163">
        <f t="shared" si="3"/>
        <v>1</v>
      </c>
      <c r="AD34" s="164">
        <f t="shared" si="4"/>
        <v>35</v>
      </c>
      <c r="AE34" s="253">
        <f t="shared" si="5"/>
        <v>35</v>
      </c>
      <c r="AF34" s="213">
        <v>768</v>
      </c>
      <c r="AG34" s="257">
        <v>298</v>
      </c>
      <c r="AH34" s="214">
        <v>1.2</v>
      </c>
      <c r="AI34" s="165">
        <v>752</v>
      </c>
      <c r="AJ34" s="158">
        <v>281</v>
      </c>
      <c r="AK34" s="166">
        <v>2.4</v>
      </c>
      <c r="AL34" s="213"/>
      <c r="AM34" s="257"/>
      <c r="AN34" s="214"/>
      <c r="AO34" s="165"/>
      <c r="AP34" s="158"/>
      <c r="AQ34" s="166"/>
      <c r="AR34" s="213"/>
      <c r="AS34" s="257"/>
      <c r="AT34" s="214"/>
    </row>
    <row r="35" spans="1:46" ht="21" customHeight="1" x14ac:dyDescent="0.2">
      <c r="A35" s="27" t="s">
        <v>54</v>
      </c>
      <c r="B35" s="5" t="s">
        <v>22</v>
      </c>
      <c r="C35" s="70" t="s">
        <v>21</v>
      </c>
      <c r="D35" s="124"/>
      <c r="E35" s="125"/>
      <c r="F35" s="125"/>
      <c r="G35" s="125"/>
      <c r="H35" s="125"/>
      <c r="I35" s="125">
        <v>36</v>
      </c>
      <c r="J35" s="125"/>
      <c r="K35" s="125">
        <v>35</v>
      </c>
      <c r="L35" s="125">
        <v>32</v>
      </c>
      <c r="M35" s="125"/>
      <c r="N35" s="125"/>
      <c r="O35" s="125">
        <v>33</v>
      </c>
      <c r="P35" s="125"/>
      <c r="Q35" s="125"/>
      <c r="R35" s="125">
        <v>24</v>
      </c>
      <c r="S35" s="125"/>
      <c r="T35" s="125">
        <v>39</v>
      </c>
      <c r="U35" s="125">
        <v>42</v>
      </c>
      <c r="V35" s="125"/>
      <c r="W35" s="125">
        <v>45</v>
      </c>
      <c r="X35" s="125"/>
      <c r="Y35" s="125"/>
      <c r="Z35" s="125"/>
      <c r="AA35" s="125"/>
      <c r="AB35" s="101"/>
      <c r="AC35" s="80">
        <f t="shared" si="3"/>
        <v>8</v>
      </c>
      <c r="AD35" s="142">
        <f t="shared" si="4"/>
        <v>35.75</v>
      </c>
      <c r="AE35" s="254">
        <f t="shared" si="5"/>
        <v>24</v>
      </c>
      <c r="AF35" s="215">
        <v>856</v>
      </c>
      <c r="AG35" s="256">
        <v>102</v>
      </c>
      <c r="AH35" s="216">
        <v>50.9</v>
      </c>
      <c r="AI35" s="108">
        <v>856</v>
      </c>
      <c r="AJ35" s="5">
        <v>73</v>
      </c>
      <c r="AK35" s="109">
        <v>74.3</v>
      </c>
      <c r="AL35" s="215">
        <v>864</v>
      </c>
      <c r="AM35" s="256">
        <v>66</v>
      </c>
      <c r="AN35" s="216">
        <v>77</v>
      </c>
      <c r="AO35" s="108">
        <v>867</v>
      </c>
      <c r="AP35" s="5">
        <v>53</v>
      </c>
      <c r="AQ35" s="109">
        <v>113.9</v>
      </c>
      <c r="AR35" s="215"/>
      <c r="AS35" s="256">
        <v>64</v>
      </c>
      <c r="AT35" s="216">
        <v>77.3</v>
      </c>
    </row>
    <row r="36" spans="1:46" ht="21" customHeight="1" x14ac:dyDescent="0.2">
      <c r="A36" s="157" t="s">
        <v>54</v>
      </c>
      <c r="B36" s="158" t="s">
        <v>48</v>
      </c>
      <c r="C36" s="159" t="s">
        <v>47</v>
      </c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2"/>
      <c r="AC36" s="163" t="str">
        <f t="shared" si="3"/>
        <v/>
      </c>
      <c r="AD36" s="164" t="str">
        <f t="shared" si="4"/>
        <v/>
      </c>
      <c r="AE36" s="253" t="str">
        <f t="shared" si="5"/>
        <v/>
      </c>
      <c r="AF36" s="213"/>
      <c r="AG36" s="257">
        <v>340</v>
      </c>
      <c r="AH36" s="214">
        <v>0.5</v>
      </c>
      <c r="AI36" s="165">
        <v>791</v>
      </c>
      <c r="AJ36" s="158">
        <v>270</v>
      </c>
      <c r="AK36" s="166">
        <v>3.1</v>
      </c>
      <c r="AL36" s="213">
        <v>788</v>
      </c>
      <c r="AM36" s="257">
        <v>228</v>
      </c>
      <c r="AN36" s="214">
        <v>5</v>
      </c>
      <c r="AO36" s="165"/>
      <c r="AP36" s="158">
        <v>254</v>
      </c>
      <c r="AQ36" s="166">
        <v>1.6</v>
      </c>
      <c r="AR36" s="213"/>
      <c r="AS36" s="257"/>
      <c r="AT36" s="214"/>
    </row>
    <row r="37" spans="1:46" ht="21" customHeight="1" x14ac:dyDescent="0.2">
      <c r="A37" s="27" t="s">
        <v>54</v>
      </c>
      <c r="B37" s="5" t="s">
        <v>18</v>
      </c>
      <c r="C37" s="70" t="s">
        <v>12</v>
      </c>
      <c r="D37" s="124"/>
      <c r="E37" s="125"/>
      <c r="F37" s="125">
        <v>38</v>
      </c>
      <c r="G37" s="125"/>
      <c r="H37" s="125"/>
      <c r="I37" s="125"/>
      <c r="J37" s="125"/>
      <c r="K37" s="125"/>
      <c r="L37" s="125">
        <v>27</v>
      </c>
      <c r="M37" s="125"/>
      <c r="N37" s="125"/>
      <c r="O37" s="125"/>
      <c r="P37" s="125">
        <v>22</v>
      </c>
      <c r="Q37" s="125"/>
      <c r="R37" s="125">
        <v>31</v>
      </c>
      <c r="S37" s="125"/>
      <c r="T37" s="125"/>
      <c r="U37" s="125"/>
      <c r="V37" s="125">
        <v>29</v>
      </c>
      <c r="W37" s="125"/>
      <c r="X37" s="125"/>
      <c r="Y37" s="125">
        <v>4</v>
      </c>
      <c r="Z37" s="125"/>
      <c r="AA37" s="125"/>
      <c r="AB37" s="101"/>
      <c r="AC37" s="80">
        <f t="shared" si="3"/>
        <v>6</v>
      </c>
      <c r="AD37" s="142">
        <f t="shared" si="4"/>
        <v>25.166666666666668</v>
      </c>
      <c r="AE37" s="254">
        <f t="shared" si="5"/>
        <v>4</v>
      </c>
      <c r="AF37" s="215">
        <v>897</v>
      </c>
      <c r="AG37" s="256">
        <v>84</v>
      </c>
      <c r="AH37" s="216">
        <v>68.599999999999994</v>
      </c>
      <c r="AI37" s="108">
        <v>872</v>
      </c>
      <c r="AJ37" s="5">
        <v>63</v>
      </c>
      <c r="AK37" s="109">
        <v>96.9</v>
      </c>
      <c r="AL37" s="215"/>
      <c r="AM37" s="256">
        <v>233</v>
      </c>
      <c r="AN37" s="216">
        <v>4.2</v>
      </c>
      <c r="AO37" s="108"/>
      <c r="AP37" s="5"/>
      <c r="AQ37" s="109"/>
      <c r="AR37" s="215"/>
      <c r="AS37" s="256"/>
      <c r="AT37" s="216"/>
    </row>
    <row r="38" spans="1:46" ht="21" customHeight="1" x14ac:dyDescent="0.2">
      <c r="A38" s="157" t="s">
        <v>54</v>
      </c>
      <c r="B38" s="158" t="s">
        <v>17</v>
      </c>
      <c r="C38" s="159" t="s">
        <v>16</v>
      </c>
      <c r="D38" s="160">
        <v>18</v>
      </c>
      <c r="E38" s="161"/>
      <c r="F38" s="161">
        <v>34</v>
      </c>
      <c r="G38" s="161"/>
      <c r="H38" s="161"/>
      <c r="I38" s="161"/>
      <c r="J38" s="161">
        <v>11</v>
      </c>
      <c r="K38" s="161">
        <v>24</v>
      </c>
      <c r="L38" s="161">
        <v>21</v>
      </c>
      <c r="M38" s="161"/>
      <c r="N38" s="161"/>
      <c r="O38" s="161">
        <v>15</v>
      </c>
      <c r="P38" s="161"/>
      <c r="Q38" s="161"/>
      <c r="R38" s="161">
        <v>18</v>
      </c>
      <c r="S38" s="161"/>
      <c r="T38" s="161">
        <v>10</v>
      </c>
      <c r="U38" s="161"/>
      <c r="V38" s="161">
        <v>21</v>
      </c>
      <c r="W38" s="161"/>
      <c r="X38" s="161"/>
      <c r="Y38" s="161">
        <v>2</v>
      </c>
      <c r="Z38" s="161"/>
      <c r="AA38" s="161"/>
      <c r="AB38" s="162"/>
      <c r="AC38" s="163">
        <f t="shared" si="3"/>
        <v>10</v>
      </c>
      <c r="AD38" s="198">
        <f t="shared" si="4"/>
        <v>17.399999999999999</v>
      </c>
      <c r="AE38" s="253">
        <f t="shared" si="5"/>
        <v>2</v>
      </c>
      <c r="AF38" s="213">
        <v>913</v>
      </c>
      <c r="AG38" s="257">
        <v>44</v>
      </c>
      <c r="AH38" s="214">
        <v>190.6</v>
      </c>
      <c r="AI38" s="165">
        <v>902</v>
      </c>
      <c r="AJ38" s="158">
        <v>51</v>
      </c>
      <c r="AK38" s="166">
        <v>150.5</v>
      </c>
      <c r="AL38" s="213"/>
      <c r="AM38" s="257">
        <v>120</v>
      </c>
      <c r="AN38" s="214">
        <v>35.700000000000003</v>
      </c>
      <c r="AO38" s="165"/>
      <c r="AP38" s="158">
        <v>79</v>
      </c>
      <c r="AQ38" s="166">
        <v>61.1</v>
      </c>
      <c r="AR38" s="213"/>
      <c r="AS38" s="257">
        <v>97</v>
      </c>
      <c r="AT38" s="214">
        <v>41.4</v>
      </c>
    </row>
    <row r="39" spans="1:46" ht="21" customHeight="1" x14ac:dyDescent="0.2">
      <c r="A39" s="27" t="s">
        <v>54</v>
      </c>
      <c r="B39" s="5" t="s">
        <v>61</v>
      </c>
      <c r="C39" s="70" t="s">
        <v>14</v>
      </c>
      <c r="D39" s="124">
        <v>35</v>
      </c>
      <c r="E39" s="125">
        <v>33</v>
      </c>
      <c r="F39" s="125"/>
      <c r="G39" s="125"/>
      <c r="H39" s="125">
        <v>34</v>
      </c>
      <c r="I39" s="125"/>
      <c r="J39" s="125"/>
      <c r="K39" s="125"/>
      <c r="L39" s="125"/>
      <c r="M39" s="125">
        <v>23</v>
      </c>
      <c r="N39" s="125"/>
      <c r="O39" s="125"/>
      <c r="P39" s="125">
        <v>36</v>
      </c>
      <c r="Q39" s="125"/>
      <c r="R39" s="125">
        <v>46</v>
      </c>
      <c r="S39" s="125"/>
      <c r="T39" s="125">
        <v>45</v>
      </c>
      <c r="U39" s="125"/>
      <c r="V39" s="125"/>
      <c r="W39" s="125"/>
      <c r="X39" s="125">
        <v>26</v>
      </c>
      <c r="Y39" s="125">
        <v>25</v>
      </c>
      <c r="Z39" s="125"/>
      <c r="AA39" s="125">
        <v>42</v>
      </c>
      <c r="AB39" s="101"/>
      <c r="AC39" s="80">
        <f t="shared" si="3"/>
        <v>10</v>
      </c>
      <c r="AD39" s="142">
        <f t="shared" si="4"/>
        <v>34.5</v>
      </c>
      <c r="AE39" s="254">
        <f t="shared" si="5"/>
        <v>23</v>
      </c>
      <c r="AF39" s="215"/>
      <c r="AG39" s="256">
        <v>126</v>
      </c>
      <c r="AH39" s="216">
        <v>33.700000000000003</v>
      </c>
      <c r="AI39" s="108"/>
      <c r="AJ39" s="5">
        <v>195</v>
      </c>
      <c r="AK39" s="109">
        <v>13.6</v>
      </c>
      <c r="AL39" s="215"/>
      <c r="AM39" s="256"/>
      <c r="AN39" s="216"/>
      <c r="AO39" s="108"/>
      <c r="AP39" s="5"/>
      <c r="AQ39" s="109"/>
      <c r="AR39" s="215"/>
      <c r="AS39" s="256"/>
      <c r="AT39" s="216"/>
    </row>
    <row r="40" spans="1:46" ht="21" customHeight="1" x14ac:dyDescent="0.2">
      <c r="A40" s="157" t="s">
        <v>54</v>
      </c>
      <c r="B40" s="158" t="s">
        <v>15</v>
      </c>
      <c r="C40" s="159" t="s">
        <v>14</v>
      </c>
      <c r="D40" s="160"/>
      <c r="E40" s="161"/>
      <c r="F40" s="161">
        <v>41</v>
      </c>
      <c r="G40" s="161"/>
      <c r="H40" s="161">
        <v>18</v>
      </c>
      <c r="I40" s="161"/>
      <c r="J40" s="161"/>
      <c r="K40" s="161">
        <v>24</v>
      </c>
      <c r="L40" s="161">
        <v>24</v>
      </c>
      <c r="M40" s="161"/>
      <c r="N40" s="161"/>
      <c r="O40" s="161">
        <v>22</v>
      </c>
      <c r="P40" s="161">
        <v>15</v>
      </c>
      <c r="Q40" s="161"/>
      <c r="R40" s="161">
        <v>22</v>
      </c>
      <c r="S40" s="161"/>
      <c r="T40" s="161"/>
      <c r="U40" s="161"/>
      <c r="V40" s="161"/>
      <c r="W40" s="161">
        <v>30</v>
      </c>
      <c r="X40" s="161"/>
      <c r="Y40" s="161">
        <v>11</v>
      </c>
      <c r="Z40" s="161">
        <v>68</v>
      </c>
      <c r="AA40" s="161"/>
      <c r="AB40" s="162"/>
      <c r="AC40" s="163">
        <f t="shared" si="3"/>
        <v>10</v>
      </c>
      <c r="AD40" s="198">
        <f t="shared" si="4"/>
        <v>27.5</v>
      </c>
      <c r="AE40" s="253">
        <f t="shared" si="5"/>
        <v>11</v>
      </c>
      <c r="AF40" s="213"/>
      <c r="AG40" s="257">
        <v>56</v>
      </c>
      <c r="AH40" s="214">
        <v>120.4</v>
      </c>
      <c r="AI40" s="165"/>
      <c r="AJ40" s="158">
        <v>50</v>
      </c>
      <c r="AK40" s="166">
        <v>150.80000000000001</v>
      </c>
      <c r="AL40" s="213"/>
      <c r="AM40" s="257">
        <v>70</v>
      </c>
      <c r="AN40" s="214">
        <v>74.8</v>
      </c>
      <c r="AO40" s="165"/>
      <c r="AP40" s="158">
        <v>197</v>
      </c>
      <c r="AQ40" s="166">
        <v>7.6</v>
      </c>
      <c r="AR40" s="213"/>
      <c r="AS40" s="257"/>
      <c r="AT40" s="214"/>
    </row>
    <row r="41" spans="1:46" ht="21" customHeight="1" x14ac:dyDescent="0.2">
      <c r="A41" s="27" t="s">
        <v>54</v>
      </c>
      <c r="B41" s="5" t="s">
        <v>32</v>
      </c>
      <c r="C41" s="70" t="s">
        <v>31</v>
      </c>
      <c r="D41" s="124"/>
      <c r="E41" s="125">
        <v>31</v>
      </c>
      <c r="F41" s="125"/>
      <c r="G41" s="125"/>
      <c r="H41" s="125">
        <v>22</v>
      </c>
      <c r="I41" s="125"/>
      <c r="J41" s="125"/>
      <c r="K41" s="125">
        <v>48</v>
      </c>
      <c r="L41" s="125"/>
      <c r="M41" s="125"/>
      <c r="N41" s="125"/>
      <c r="O41" s="125">
        <v>52</v>
      </c>
      <c r="P41" s="125">
        <v>36</v>
      </c>
      <c r="Q41" s="125"/>
      <c r="R41" s="125">
        <v>44</v>
      </c>
      <c r="S41" s="125"/>
      <c r="T41" s="125"/>
      <c r="U41" s="125"/>
      <c r="V41" s="125"/>
      <c r="W41" s="125"/>
      <c r="X41" s="125"/>
      <c r="Y41" s="125">
        <v>23</v>
      </c>
      <c r="Z41" s="125"/>
      <c r="AA41" s="125">
        <v>25</v>
      </c>
      <c r="AB41" s="101"/>
      <c r="AC41" s="80">
        <f t="shared" si="3"/>
        <v>8</v>
      </c>
      <c r="AD41" s="142">
        <f t="shared" si="4"/>
        <v>35.125</v>
      </c>
      <c r="AE41" s="254">
        <f t="shared" si="5"/>
        <v>22</v>
      </c>
      <c r="AF41" s="215"/>
      <c r="AG41" s="256">
        <v>142</v>
      </c>
      <c r="AH41" s="216">
        <v>28.3</v>
      </c>
      <c r="AI41" s="108"/>
      <c r="AJ41" s="5">
        <v>167</v>
      </c>
      <c r="AK41" s="109">
        <v>20.9</v>
      </c>
      <c r="AL41" s="215"/>
      <c r="AM41" s="256">
        <v>308</v>
      </c>
      <c r="AN41" s="216">
        <v>0.3</v>
      </c>
      <c r="AO41" s="108"/>
      <c r="AP41" s="5">
        <v>274</v>
      </c>
      <c r="AQ41" s="109">
        <v>0.6</v>
      </c>
      <c r="AR41" s="215"/>
      <c r="AS41" s="256">
        <v>230</v>
      </c>
      <c r="AT41" s="216">
        <v>0.3</v>
      </c>
    </row>
    <row r="42" spans="1:46" ht="21" customHeight="1" x14ac:dyDescent="0.2">
      <c r="A42" s="157" t="s">
        <v>54</v>
      </c>
      <c r="B42" s="158" t="s">
        <v>32</v>
      </c>
      <c r="C42" s="159" t="s">
        <v>33</v>
      </c>
      <c r="D42" s="160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>
        <v>1</v>
      </c>
      <c r="AB42" s="162"/>
      <c r="AC42" s="163">
        <f t="shared" si="3"/>
        <v>1</v>
      </c>
      <c r="AD42" s="164">
        <f t="shared" si="4"/>
        <v>1</v>
      </c>
      <c r="AE42" s="253">
        <f t="shared" si="5"/>
        <v>1</v>
      </c>
      <c r="AF42" s="213">
        <v>914</v>
      </c>
      <c r="AG42" s="257">
        <f>AG14</f>
        <v>24</v>
      </c>
      <c r="AH42" s="214">
        <f t="shared" ref="AH42:AT42" si="6">AH14</f>
        <v>293.5</v>
      </c>
      <c r="AI42" s="165"/>
      <c r="AJ42" s="158">
        <f t="shared" si="6"/>
        <v>108</v>
      </c>
      <c r="AK42" s="166">
        <f t="shared" si="6"/>
        <v>42.3</v>
      </c>
      <c r="AL42" s="213"/>
      <c r="AM42" s="257">
        <f t="shared" si="6"/>
        <v>249</v>
      </c>
      <c r="AN42" s="214">
        <f t="shared" si="6"/>
        <v>2.5</v>
      </c>
      <c r="AO42" s="165"/>
      <c r="AP42" s="158">
        <f t="shared" si="6"/>
        <v>274</v>
      </c>
      <c r="AQ42" s="166">
        <f t="shared" si="6"/>
        <v>0.6</v>
      </c>
      <c r="AR42" s="213"/>
      <c r="AS42" s="257">
        <f t="shared" si="6"/>
        <v>230</v>
      </c>
      <c r="AT42" s="214">
        <f t="shared" si="6"/>
        <v>0.3</v>
      </c>
    </row>
    <row r="43" spans="1:46" ht="21" customHeight="1" x14ac:dyDescent="0.2">
      <c r="A43" s="27" t="s">
        <v>54</v>
      </c>
      <c r="B43" s="5" t="s">
        <v>42</v>
      </c>
      <c r="C43" s="70" t="s">
        <v>41</v>
      </c>
      <c r="D43" s="124">
        <v>24</v>
      </c>
      <c r="E43" s="125"/>
      <c r="F43" s="125">
        <v>53</v>
      </c>
      <c r="G43" s="125"/>
      <c r="H43" s="125"/>
      <c r="I43" s="125"/>
      <c r="J43" s="125"/>
      <c r="K43" s="125"/>
      <c r="L43" s="125"/>
      <c r="M43" s="125"/>
      <c r="N43" s="125"/>
      <c r="O43" s="125">
        <v>26</v>
      </c>
      <c r="P43" s="125">
        <v>29</v>
      </c>
      <c r="Q43" s="125"/>
      <c r="R43" s="125"/>
      <c r="S43" s="125"/>
      <c r="T43" s="125"/>
      <c r="U43" s="125"/>
      <c r="V43" s="125">
        <v>31</v>
      </c>
      <c r="W43" s="125"/>
      <c r="X43" s="125"/>
      <c r="Y43" s="125">
        <v>16</v>
      </c>
      <c r="Z43" s="125"/>
      <c r="AA43" s="125">
        <v>14</v>
      </c>
      <c r="AB43" s="101"/>
      <c r="AC43" s="80">
        <f t="shared" si="3"/>
        <v>7</v>
      </c>
      <c r="AD43" s="142">
        <f t="shared" si="4"/>
        <v>27.571428571428573</v>
      </c>
      <c r="AE43" s="254">
        <f t="shared" si="5"/>
        <v>14</v>
      </c>
      <c r="AF43" s="215">
        <v>857</v>
      </c>
      <c r="AG43" s="256">
        <v>82</v>
      </c>
      <c r="AH43" s="216">
        <v>72</v>
      </c>
      <c r="AI43" s="108">
        <v>862</v>
      </c>
      <c r="AJ43" s="5">
        <v>60</v>
      </c>
      <c r="AK43" s="109">
        <v>109.1</v>
      </c>
      <c r="AL43" s="215">
        <v>854</v>
      </c>
      <c r="AM43" s="256">
        <v>104</v>
      </c>
      <c r="AN43" s="216">
        <v>45.6</v>
      </c>
      <c r="AO43" s="108">
        <v>867</v>
      </c>
      <c r="AP43" s="5">
        <v>74</v>
      </c>
      <c r="AQ43" s="109">
        <v>69.099999999999994</v>
      </c>
      <c r="AR43" s="215"/>
      <c r="AS43" s="256">
        <v>193</v>
      </c>
      <c r="AT43" s="216">
        <v>3.2</v>
      </c>
    </row>
    <row r="44" spans="1:46" ht="21" customHeight="1" x14ac:dyDescent="0.2">
      <c r="A44" s="157" t="s">
        <v>54</v>
      </c>
      <c r="B44" s="158" t="s">
        <v>42</v>
      </c>
      <c r="C44" s="159" t="s">
        <v>19</v>
      </c>
      <c r="D44" s="160">
        <v>24</v>
      </c>
      <c r="E44" s="161"/>
      <c r="F44" s="161">
        <v>56</v>
      </c>
      <c r="G44" s="161"/>
      <c r="H44" s="161"/>
      <c r="I44" s="161"/>
      <c r="J44" s="161"/>
      <c r="K44" s="161"/>
      <c r="L44" s="161"/>
      <c r="M44" s="161"/>
      <c r="N44" s="161"/>
      <c r="O44" s="161">
        <v>38</v>
      </c>
      <c r="P44" s="161"/>
      <c r="Q44" s="161"/>
      <c r="R44" s="161">
        <v>37</v>
      </c>
      <c r="S44" s="161"/>
      <c r="T44" s="161"/>
      <c r="U44" s="161"/>
      <c r="V44" s="161"/>
      <c r="W44" s="161">
        <v>38</v>
      </c>
      <c r="X44" s="161"/>
      <c r="Y44" s="161"/>
      <c r="Z44" s="161"/>
      <c r="AA44" s="161">
        <v>25</v>
      </c>
      <c r="AB44" s="162"/>
      <c r="AC44" s="163">
        <f t="shared" si="3"/>
        <v>6</v>
      </c>
      <c r="AD44" s="198">
        <f t="shared" si="4"/>
        <v>36.333333333333336</v>
      </c>
      <c r="AE44" s="253">
        <f t="shared" si="5"/>
        <v>24</v>
      </c>
      <c r="AF44" s="213">
        <v>833</v>
      </c>
      <c r="AG44" s="257">
        <v>168</v>
      </c>
      <c r="AH44" s="214">
        <v>21.7</v>
      </c>
      <c r="AI44" s="165">
        <v>823</v>
      </c>
      <c r="AJ44" s="158">
        <v>175</v>
      </c>
      <c r="AK44" s="166">
        <v>19</v>
      </c>
      <c r="AL44" s="213"/>
      <c r="AM44" s="257">
        <v>257</v>
      </c>
      <c r="AN44" s="214">
        <v>2</v>
      </c>
      <c r="AO44" s="165"/>
      <c r="AP44" s="158"/>
      <c r="AQ44" s="166"/>
      <c r="AR44" s="213"/>
      <c r="AS44" s="257"/>
      <c r="AT44" s="214"/>
    </row>
    <row r="45" spans="1:46" ht="21" customHeight="1" x14ac:dyDescent="0.2">
      <c r="A45" s="27" t="s">
        <v>54</v>
      </c>
      <c r="B45" s="5" t="s">
        <v>20</v>
      </c>
      <c r="C45" s="70" t="s">
        <v>19</v>
      </c>
      <c r="D45" s="124"/>
      <c r="E45" s="125"/>
      <c r="F45" s="125"/>
      <c r="G45" s="125"/>
      <c r="H45" s="125"/>
      <c r="I45" s="125"/>
      <c r="J45" s="125"/>
      <c r="K45" s="125">
        <v>37</v>
      </c>
      <c r="L45" s="125"/>
      <c r="M45" s="125"/>
      <c r="N45" s="125"/>
      <c r="O45" s="125"/>
      <c r="P45" s="125">
        <v>8</v>
      </c>
      <c r="Q45" s="125"/>
      <c r="R45" s="125"/>
      <c r="S45" s="125"/>
      <c r="T45" s="125"/>
      <c r="U45" s="125"/>
      <c r="V45" s="125"/>
      <c r="W45" s="125"/>
      <c r="X45" s="125"/>
      <c r="Y45" s="125">
        <v>7</v>
      </c>
      <c r="Z45" s="125"/>
      <c r="AA45" s="125"/>
      <c r="AB45" s="101"/>
      <c r="AC45" s="80">
        <f t="shared" si="3"/>
        <v>3</v>
      </c>
      <c r="AD45" s="142">
        <f t="shared" si="4"/>
        <v>17.333333333333332</v>
      </c>
      <c r="AE45" s="254">
        <f t="shared" si="5"/>
        <v>7</v>
      </c>
      <c r="AF45" s="215">
        <v>916</v>
      </c>
      <c r="AG45" s="256">
        <v>55</v>
      </c>
      <c r="AH45" s="216">
        <v>126.1</v>
      </c>
      <c r="AI45" s="108">
        <v>907</v>
      </c>
      <c r="AJ45" s="5">
        <v>69</v>
      </c>
      <c r="AK45" s="109">
        <v>85.3</v>
      </c>
      <c r="AL45" s="215"/>
      <c r="AM45" s="256">
        <v>105</v>
      </c>
      <c r="AN45" s="216">
        <v>45.1</v>
      </c>
      <c r="AO45" s="108"/>
      <c r="AP45" s="5">
        <v>92</v>
      </c>
      <c r="AQ45" s="109">
        <v>49.5</v>
      </c>
      <c r="AR45" s="215"/>
      <c r="AS45" s="256">
        <v>79</v>
      </c>
      <c r="AT45" s="216">
        <v>57.6</v>
      </c>
    </row>
    <row r="46" spans="1:46" ht="21" customHeight="1" x14ac:dyDescent="0.2">
      <c r="A46" s="157" t="s">
        <v>54</v>
      </c>
      <c r="B46" s="158" t="s">
        <v>20</v>
      </c>
      <c r="C46" s="159" t="s">
        <v>25</v>
      </c>
      <c r="D46" s="160"/>
      <c r="E46" s="161"/>
      <c r="F46" s="161">
        <v>50</v>
      </c>
      <c r="G46" s="161"/>
      <c r="H46" s="161"/>
      <c r="I46" s="161"/>
      <c r="J46" s="161"/>
      <c r="K46" s="161"/>
      <c r="L46" s="161">
        <v>27</v>
      </c>
      <c r="M46" s="161"/>
      <c r="N46" s="161"/>
      <c r="O46" s="161"/>
      <c r="P46" s="161"/>
      <c r="Q46" s="161"/>
      <c r="R46" s="161">
        <v>19</v>
      </c>
      <c r="S46" s="161"/>
      <c r="T46" s="161"/>
      <c r="U46" s="161"/>
      <c r="V46" s="161"/>
      <c r="W46" s="161"/>
      <c r="X46" s="161"/>
      <c r="Y46" s="161">
        <v>7</v>
      </c>
      <c r="Z46" s="161"/>
      <c r="AA46" s="161"/>
      <c r="AB46" s="162"/>
      <c r="AC46" s="163">
        <f t="shared" si="3"/>
        <v>4</v>
      </c>
      <c r="AD46" s="198">
        <f t="shared" si="4"/>
        <v>25.75</v>
      </c>
      <c r="AE46" s="253">
        <f t="shared" si="5"/>
        <v>7</v>
      </c>
      <c r="AF46" s="213">
        <v>871</v>
      </c>
      <c r="AG46" s="257">
        <v>104</v>
      </c>
      <c r="AH46" s="214">
        <v>50.4</v>
      </c>
      <c r="AI46" s="165">
        <v>869</v>
      </c>
      <c r="AJ46" s="158">
        <v>85</v>
      </c>
      <c r="AK46" s="166">
        <v>59.2</v>
      </c>
      <c r="AL46" s="213">
        <v>878</v>
      </c>
      <c r="AM46" s="257">
        <v>76</v>
      </c>
      <c r="AN46" s="214">
        <v>63.2</v>
      </c>
      <c r="AO46" s="165"/>
      <c r="AP46" s="158">
        <v>114</v>
      </c>
      <c r="AQ46" s="166">
        <v>31.5</v>
      </c>
      <c r="AR46" s="213"/>
      <c r="AS46" s="257">
        <v>111</v>
      </c>
      <c r="AT46" s="214">
        <v>31.3</v>
      </c>
    </row>
    <row r="47" spans="1:46" ht="21" customHeight="1" x14ac:dyDescent="0.2">
      <c r="A47" s="27" t="s">
        <v>54</v>
      </c>
      <c r="B47" s="5" t="s">
        <v>9</v>
      </c>
      <c r="C47" s="70" t="s">
        <v>38</v>
      </c>
      <c r="D47" s="124"/>
      <c r="E47" s="125"/>
      <c r="F47" s="125"/>
      <c r="G47" s="125"/>
      <c r="H47" s="125">
        <v>32</v>
      </c>
      <c r="I47" s="125"/>
      <c r="J47" s="125"/>
      <c r="K47" s="125">
        <v>53</v>
      </c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01"/>
      <c r="AC47" s="80">
        <f t="shared" si="3"/>
        <v>2</v>
      </c>
      <c r="AD47" s="142">
        <f t="shared" si="4"/>
        <v>42.5</v>
      </c>
      <c r="AE47" s="254">
        <f t="shared" si="5"/>
        <v>32</v>
      </c>
      <c r="AF47" s="215"/>
      <c r="AG47" s="256">
        <v>238</v>
      </c>
      <c r="AH47" s="216">
        <v>6.9</v>
      </c>
      <c r="AI47" s="108"/>
      <c r="AJ47" s="5">
        <v>293</v>
      </c>
      <c r="AK47" s="109">
        <v>1.5</v>
      </c>
      <c r="AL47" s="215"/>
      <c r="AM47" s="256">
        <v>272</v>
      </c>
      <c r="AN47" s="216">
        <v>1</v>
      </c>
      <c r="AO47" s="108"/>
      <c r="AP47" s="5"/>
      <c r="AQ47" s="109"/>
      <c r="AR47" s="215"/>
      <c r="AS47" s="256"/>
      <c r="AT47" s="216"/>
    </row>
    <row r="48" spans="1:46" ht="21" customHeight="1" x14ac:dyDescent="0.2">
      <c r="A48" s="157" t="s">
        <v>54</v>
      </c>
      <c r="B48" s="158" t="s">
        <v>9</v>
      </c>
      <c r="C48" s="159" t="s">
        <v>8</v>
      </c>
      <c r="D48" s="160"/>
      <c r="E48" s="161"/>
      <c r="F48" s="161">
        <v>34</v>
      </c>
      <c r="G48" s="161"/>
      <c r="H48" s="161">
        <v>11</v>
      </c>
      <c r="I48" s="161"/>
      <c r="J48" s="161">
        <v>24</v>
      </c>
      <c r="K48" s="161">
        <v>27</v>
      </c>
      <c r="L48" s="161"/>
      <c r="M48" s="161"/>
      <c r="N48" s="161"/>
      <c r="O48" s="161">
        <v>21</v>
      </c>
      <c r="P48" s="161">
        <v>11</v>
      </c>
      <c r="Q48" s="161"/>
      <c r="R48" s="161">
        <v>20</v>
      </c>
      <c r="S48" s="161"/>
      <c r="T48" s="161"/>
      <c r="U48" s="161">
        <v>20</v>
      </c>
      <c r="V48" s="161"/>
      <c r="W48" s="161">
        <v>18</v>
      </c>
      <c r="X48" s="161"/>
      <c r="Y48" s="161">
        <v>6</v>
      </c>
      <c r="Z48" s="161">
        <v>56</v>
      </c>
      <c r="AA48" s="161"/>
      <c r="AB48" s="162"/>
      <c r="AC48" s="163">
        <f t="shared" si="3"/>
        <v>11</v>
      </c>
      <c r="AD48" s="198">
        <f t="shared" si="4"/>
        <v>22.545454545454547</v>
      </c>
      <c r="AE48" s="253">
        <f t="shared" si="5"/>
        <v>6</v>
      </c>
      <c r="AF48" s="213"/>
      <c r="AG48" s="257">
        <v>47</v>
      </c>
      <c r="AH48" s="214">
        <v>164.6</v>
      </c>
      <c r="AI48" s="165"/>
      <c r="AJ48" s="158">
        <v>34</v>
      </c>
      <c r="AK48" s="166">
        <v>214.6</v>
      </c>
      <c r="AL48" s="213"/>
      <c r="AM48" s="257">
        <v>27</v>
      </c>
      <c r="AN48" s="214">
        <v>219</v>
      </c>
      <c r="AO48" s="165"/>
      <c r="AP48" s="158">
        <v>94</v>
      </c>
      <c r="AQ48" s="166">
        <v>48.3</v>
      </c>
      <c r="AR48" s="213"/>
      <c r="AS48" s="257"/>
      <c r="AT48" s="214"/>
    </row>
    <row r="49" spans="1:46" ht="21" customHeight="1" x14ac:dyDescent="0.2">
      <c r="A49" s="27" t="s">
        <v>54</v>
      </c>
      <c r="B49" s="5" t="s">
        <v>13</v>
      </c>
      <c r="C49" s="70" t="s">
        <v>12</v>
      </c>
      <c r="D49" s="124"/>
      <c r="E49" s="125"/>
      <c r="F49" s="125">
        <v>39</v>
      </c>
      <c r="G49" s="125"/>
      <c r="H49" s="125">
        <v>22</v>
      </c>
      <c r="I49" s="125"/>
      <c r="J49" s="125"/>
      <c r="K49" s="125">
        <v>31</v>
      </c>
      <c r="L49" s="125"/>
      <c r="M49" s="125"/>
      <c r="N49" s="125"/>
      <c r="O49" s="125"/>
      <c r="P49" s="125">
        <v>31</v>
      </c>
      <c r="Q49" s="125"/>
      <c r="R49" s="125"/>
      <c r="S49" s="125"/>
      <c r="T49" s="125"/>
      <c r="U49" s="125"/>
      <c r="V49" s="125"/>
      <c r="W49" s="125"/>
      <c r="X49" s="125"/>
      <c r="Y49" s="125">
        <v>11</v>
      </c>
      <c r="Z49" s="125"/>
      <c r="AA49" s="125"/>
      <c r="AB49" s="101"/>
      <c r="AC49" s="80">
        <f t="shared" si="3"/>
        <v>5</v>
      </c>
      <c r="AD49" s="142">
        <f t="shared" si="4"/>
        <v>26.8</v>
      </c>
      <c r="AE49" s="254">
        <f t="shared" si="5"/>
        <v>11</v>
      </c>
      <c r="AF49" s="215"/>
      <c r="AG49" s="256">
        <v>72</v>
      </c>
      <c r="AH49" s="216">
        <v>88</v>
      </c>
      <c r="AI49" s="108"/>
      <c r="AJ49" s="5">
        <v>47</v>
      </c>
      <c r="AK49" s="109">
        <v>174.1</v>
      </c>
      <c r="AL49" s="215"/>
      <c r="AM49" s="256">
        <v>106</v>
      </c>
      <c r="AN49" s="216">
        <v>43.9</v>
      </c>
      <c r="AO49" s="108"/>
      <c r="AP49" s="5">
        <v>129</v>
      </c>
      <c r="AQ49" s="109">
        <v>24.4</v>
      </c>
      <c r="AR49" s="215"/>
      <c r="AS49" s="256"/>
      <c r="AT49" s="216"/>
    </row>
    <row r="50" spans="1:46" ht="21" customHeight="1" x14ac:dyDescent="0.2">
      <c r="A50" s="157" t="s">
        <v>54</v>
      </c>
      <c r="B50" s="158" t="s">
        <v>74</v>
      </c>
      <c r="C50" s="159" t="s">
        <v>75</v>
      </c>
      <c r="D50" s="160"/>
      <c r="E50" s="161"/>
      <c r="F50" s="161"/>
      <c r="G50" s="161"/>
      <c r="H50" s="161">
        <v>34</v>
      </c>
      <c r="I50" s="161"/>
      <c r="J50" s="161"/>
      <c r="K50" s="161"/>
      <c r="L50" s="161"/>
      <c r="M50" s="161"/>
      <c r="N50" s="161"/>
      <c r="O50" s="161">
        <v>44</v>
      </c>
      <c r="P50" s="161">
        <v>35</v>
      </c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>
        <v>36</v>
      </c>
      <c r="AB50" s="162"/>
      <c r="AC50" s="163">
        <f t="shared" si="3"/>
        <v>4</v>
      </c>
      <c r="AD50" s="198">
        <f t="shared" si="4"/>
        <v>37.25</v>
      </c>
      <c r="AE50" s="253">
        <f t="shared" si="5"/>
        <v>34</v>
      </c>
      <c r="AF50" s="213"/>
      <c r="AG50" s="257">
        <v>144</v>
      </c>
      <c r="AH50" s="214">
        <v>27.6</v>
      </c>
      <c r="AI50" s="165"/>
      <c r="AJ50" s="158">
        <v>124</v>
      </c>
      <c r="AK50" s="166">
        <v>38</v>
      </c>
      <c r="AL50" s="213"/>
      <c r="AM50" s="257"/>
      <c r="AN50" s="214"/>
      <c r="AO50" s="165"/>
      <c r="AP50" s="158"/>
      <c r="AQ50" s="166"/>
      <c r="AR50" s="213"/>
      <c r="AS50" s="257"/>
      <c r="AT50" s="214"/>
    </row>
    <row r="51" spans="1:46" ht="21" customHeight="1" x14ac:dyDescent="0.2">
      <c r="A51" s="27" t="s">
        <v>54</v>
      </c>
      <c r="B51" s="5" t="s">
        <v>67</v>
      </c>
      <c r="C51" s="70" t="s">
        <v>2</v>
      </c>
      <c r="D51" s="124"/>
      <c r="E51" s="125"/>
      <c r="F51" s="125">
        <v>62</v>
      </c>
      <c r="G51" s="125"/>
      <c r="H51" s="125">
        <v>40</v>
      </c>
      <c r="I51" s="125"/>
      <c r="J51" s="125"/>
      <c r="K51" s="125"/>
      <c r="L51" s="125"/>
      <c r="M51" s="125"/>
      <c r="N51" s="125"/>
      <c r="O51" s="125"/>
      <c r="P51" s="125"/>
      <c r="Q51" s="125"/>
      <c r="R51" s="125">
        <v>47</v>
      </c>
      <c r="S51" s="125"/>
      <c r="T51" s="125"/>
      <c r="U51" s="125"/>
      <c r="V51" s="125"/>
      <c r="W51" s="125"/>
      <c r="X51" s="125"/>
      <c r="Y51" s="125"/>
      <c r="Z51" s="125"/>
      <c r="AA51" s="125">
        <v>45</v>
      </c>
      <c r="AB51" s="101"/>
      <c r="AC51" s="80">
        <f t="shared" si="3"/>
        <v>4</v>
      </c>
      <c r="AD51" s="142">
        <f t="shared" si="4"/>
        <v>48.5</v>
      </c>
      <c r="AE51" s="254">
        <f t="shared" si="5"/>
        <v>40</v>
      </c>
      <c r="AF51" s="215"/>
      <c r="AG51" s="256">
        <v>262</v>
      </c>
      <c r="AH51" s="216">
        <v>3.9</v>
      </c>
      <c r="AI51" s="108"/>
      <c r="AJ51" s="5">
        <v>278</v>
      </c>
      <c r="AK51" s="109">
        <v>2.5</v>
      </c>
      <c r="AL51" s="215"/>
      <c r="AM51" s="256"/>
      <c r="AN51" s="216"/>
      <c r="AO51" s="108"/>
      <c r="AP51" s="5"/>
      <c r="AQ51" s="109"/>
      <c r="AR51" s="215"/>
      <c r="AS51" s="256"/>
      <c r="AT51" s="216"/>
    </row>
    <row r="52" spans="1:46" ht="21" customHeight="1" x14ac:dyDescent="0.2">
      <c r="A52" s="157" t="s">
        <v>54</v>
      </c>
      <c r="B52" s="158" t="s">
        <v>46</v>
      </c>
      <c r="C52" s="159" t="s">
        <v>45</v>
      </c>
      <c r="D52" s="160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>
        <v>42</v>
      </c>
      <c r="P52" s="161">
        <v>29</v>
      </c>
      <c r="Q52" s="161"/>
      <c r="R52" s="161">
        <v>39</v>
      </c>
      <c r="S52" s="161"/>
      <c r="T52" s="161"/>
      <c r="U52" s="161"/>
      <c r="V52" s="161">
        <v>30</v>
      </c>
      <c r="W52" s="161"/>
      <c r="X52" s="161"/>
      <c r="Y52" s="161"/>
      <c r="Z52" s="161"/>
      <c r="AA52" s="161"/>
      <c r="AB52" s="162"/>
      <c r="AC52" s="163">
        <f t="shared" si="3"/>
        <v>4</v>
      </c>
      <c r="AD52" s="164">
        <f t="shared" si="4"/>
        <v>35</v>
      </c>
      <c r="AE52" s="253">
        <f t="shared" si="5"/>
        <v>29</v>
      </c>
      <c r="AF52" s="213">
        <v>832</v>
      </c>
      <c r="AG52" s="257">
        <v>212</v>
      </c>
      <c r="AH52" s="214">
        <v>12.8</v>
      </c>
      <c r="AI52" s="165">
        <v>788</v>
      </c>
      <c r="AJ52" s="158">
        <v>259</v>
      </c>
      <c r="AK52" s="166">
        <v>4.2</v>
      </c>
      <c r="AL52" s="213">
        <v>823</v>
      </c>
      <c r="AM52" s="257">
        <v>220</v>
      </c>
      <c r="AN52" s="214">
        <v>6.5</v>
      </c>
      <c r="AO52" s="165"/>
      <c r="AP52" s="158">
        <v>220</v>
      </c>
      <c r="AQ52" s="166">
        <v>4.5</v>
      </c>
      <c r="AR52" s="213"/>
      <c r="AS52" s="257"/>
      <c r="AT52" s="214"/>
    </row>
    <row r="53" spans="1:46" ht="21" customHeight="1" x14ac:dyDescent="0.2">
      <c r="A53" s="27" t="s">
        <v>54</v>
      </c>
      <c r="B53" s="5" t="s">
        <v>11</v>
      </c>
      <c r="C53" s="70" t="s">
        <v>10</v>
      </c>
      <c r="D53" s="124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>
        <v>8</v>
      </c>
      <c r="V53" s="125">
        <v>3</v>
      </c>
      <c r="W53" s="125"/>
      <c r="X53" s="125"/>
      <c r="Y53" s="125">
        <v>2</v>
      </c>
      <c r="Z53" s="125">
        <v>21</v>
      </c>
      <c r="AA53" s="125"/>
      <c r="AB53" s="101">
        <v>2</v>
      </c>
      <c r="AC53" s="80">
        <f t="shared" si="3"/>
        <v>5</v>
      </c>
      <c r="AD53" s="142">
        <f t="shared" si="4"/>
        <v>7.2</v>
      </c>
      <c r="AE53" s="254">
        <f t="shared" si="5"/>
        <v>2</v>
      </c>
      <c r="AF53" s="215"/>
      <c r="AG53" s="256">
        <f>AG15</f>
        <v>3</v>
      </c>
      <c r="AH53" s="216">
        <f t="shared" ref="AH53:AT53" si="7">AH15</f>
        <v>528.5</v>
      </c>
      <c r="AI53" s="108"/>
      <c r="AJ53" s="5">
        <f t="shared" si="7"/>
        <v>35</v>
      </c>
      <c r="AK53" s="109">
        <f t="shared" si="7"/>
        <v>214.4</v>
      </c>
      <c r="AL53" s="215"/>
      <c r="AM53" s="256">
        <f t="shared" si="7"/>
        <v>72</v>
      </c>
      <c r="AN53" s="216">
        <f t="shared" si="7"/>
        <v>71.3</v>
      </c>
      <c r="AO53" s="108"/>
      <c r="AP53" s="5">
        <f t="shared" si="7"/>
        <v>110</v>
      </c>
      <c r="AQ53" s="109">
        <f t="shared" si="7"/>
        <v>33.9</v>
      </c>
      <c r="AR53" s="215"/>
      <c r="AS53" s="256">
        <f t="shared" si="7"/>
        <v>147</v>
      </c>
      <c r="AT53" s="216">
        <f t="shared" si="7"/>
        <v>12.2</v>
      </c>
    </row>
    <row r="54" spans="1:46" ht="21" customHeight="1" x14ac:dyDescent="0.2">
      <c r="A54" s="157" t="s">
        <v>54</v>
      </c>
      <c r="B54" s="158" t="s">
        <v>97</v>
      </c>
      <c r="C54" s="159" t="s">
        <v>98</v>
      </c>
      <c r="D54" s="160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>
        <v>27</v>
      </c>
      <c r="Q54" s="161"/>
      <c r="R54" s="161">
        <v>37</v>
      </c>
      <c r="S54" s="161"/>
      <c r="T54" s="161">
        <v>38</v>
      </c>
      <c r="U54" s="161">
        <v>42</v>
      </c>
      <c r="V54" s="161"/>
      <c r="W54" s="161">
        <v>38</v>
      </c>
      <c r="X54" s="161"/>
      <c r="Y54" s="161">
        <v>11</v>
      </c>
      <c r="Z54" s="161"/>
      <c r="AA54" s="161">
        <v>11</v>
      </c>
      <c r="AB54" s="162"/>
      <c r="AC54" s="163">
        <f t="shared" si="3"/>
        <v>7</v>
      </c>
      <c r="AD54" s="198">
        <f t="shared" si="4"/>
        <v>29.142857142857142</v>
      </c>
      <c r="AE54" s="253">
        <f t="shared" si="5"/>
        <v>11</v>
      </c>
      <c r="AF54" s="213">
        <v>876</v>
      </c>
      <c r="AG54" s="257">
        <v>160</v>
      </c>
      <c r="AH54" s="214">
        <v>23</v>
      </c>
      <c r="AI54" s="165"/>
      <c r="AJ54" s="158"/>
      <c r="AK54" s="166"/>
      <c r="AL54" s="213"/>
      <c r="AM54" s="257"/>
      <c r="AN54" s="214"/>
      <c r="AO54" s="165"/>
      <c r="AP54" s="158"/>
      <c r="AQ54" s="166"/>
      <c r="AR54" s="213"/>
      <c r="AS54" s="257"/>
      <c r="AT54" s="214"/>
    </row>
    <row r="55" spans="1:46" ht="21" customHeight="1" x14ac:dyDescent="0.2">
      <c r="A55" s="27" t="s">
        <v>54</v>
      </c>
      <c r="B55" s="5" t="s">
        <v>50</v>
      </c>
      <c r="C55" s="70" t="s">
        <v>49</v>
      </c>
      <c r="D55" s="124"/>
      <c r="E55" s="125"/>
      <c r="F55" s="125"/>
      <c r="G55" s="125"/>
      <c r="H55" s="125">
        <v>31</v>
      </c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>
        <v>32</v>
      </c>
      <c r="W55" s="125"/>
      <c r="X55" s="125"/>
      <c r="Y55" s="125"/>
      <c r="Z55" s="125"/>
      <c r="AA55" s="125">
        <v>14</v>
      </c>
      <c r="AB55" s="101"/>
      <c r="AC55" s="80">
        <f t="shared" si="3"/>
        <v>3</v>
      </c>
      <c r="AD55" s="142">
        <f t="shared" si="4"/>
        <v>25.666666666666668</v>
      </c>
      <c r="AE55" s="254">
        <f t="shared" si="5"/>
        <v>14</v>
      </c>
      <c r="AF55" s="215"/>
      <c r="AG55" s="256">
        <f>AG16</f>
        <v>124</v>
      </c>
      <c r="AH55" s="216">
        <f t="shared" ref="AH55:AQ55" si="8">AH16</f>
        <v>34.9</v>
      </c>
      <c r="AI55" s="108"/>
      <c r="AJ55" s="5">
        <f t="shared" si="8"/>
        <v>127</v>
      </c>
      <c r="AK55" s="109">
        <f t="shared" si="8"/>
        <v>36.700000000000003</v>
      </c>
      <c r="AL55" s="215"/>
      <c r="AM55" s="256">
        <f t="shared" si="8"/>
        <v>0</v>
      </c>
      <c r="AN55" s="216">
        <f t="shared" si="8"/>
        <v>0</v>
      </c>
      <c r="AO55" s="108"/>
      <c r="AP55" s="5">
        <f t="shared" si="8"/>
        <v>0</v>
      </c>
      <c r="AQ55" s="109">
        <f t="shared" si="8"/>
        <v>0</v>
      </c>
      <c r="AR55" s="215"/>
      <c r="AS55" s="256"/>
      <c r="AT55" s="216"/>
    </row>
    <row r="56" spans="1:46" ht="21" customHeight="1" x14ac:dyDescent="0.2">
      <c r="A56" s="157" t="s">
        <v>54</v>
      </c>
      <c r="B56" s="158" t="s">
        <v>44</v>
      </c>
      <c r="C56" s="159" t="s">
        <v>19</v>
      </c>
      <c r="D56" s="160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2"/>
      <c r="AC56" s="163" t="str">
        <f t="shared" si="3"/>
        <v/>
      </c>
      <c r="AD56" s="164" t="str">
        <f t="shared" si="4"/>
        <v/>
      </c>
      <c r="AE56" s="253" t="str">
        <f t="shared" si="5"/>
        <v/>
      </c>
      <c r="AF56" s="213"/>
      <c r="AG56" s="257">
        <v>264</v>
      </c>
      <c r="AH56" s="214">
        <v>3.6</v>
      </c>
      <c r="AI56" s="165">
        <v>837</v>
      </c>
      <c r="AJ56" s="158">
        <v>230</v>
      </c>
      <c r="AK56" s="166">
        <v>7.1</v>
      </c>
      <c r="AL56" s="213"/>
      <c r="AM56" s="257">
        <v>253</v>
      </c>
      <c r="AN56" s="214">
        <v>2.2999999999999998</v>
      </c>
      <c r="AO56" s="165"/>
      <c r="AP56" s="158">
        <v>220</v>
      </c>
      <c r="AQ56" s="166">
        <v>4.5</v>
      </c>
      <c r="AR56" s="213"/>
      <c r="AS56" s="257"/>
      <c r="AT56" s="214"/>
    </row>
    <row r="57" spans="1:46" ht="21" customHeight="1" x14ac:dyDescent="0.2">
      <c r="A57" s="27" t="s">
        <v>54</v>
      </c>
      <c r="B57" s="5" t="s">
        <v>60</v>
      </c>
      <c r="C57" s="70" t="s">
        <v>31</v>
      </c>
      <c r="D57" s="124"/>
      <c r="E57" s="125">
        <v>21</v>
      </c>
      <c r="F57" s="125"/>
      <c r="G57" s="125"/>
      <c r="H57" s="125"/>
      <c r="I57" s="125"/>
      <c r="J57" s="125"/>
      <c r="K57" s="125"/>
      <c r="L57" s="125"/>
      <c r="M57" s="125"/>
      <c r="N57" s="125"/>
      <c r="O57" s="125">
        <v>33</v>
      </c>
      <c r="P57" s="125">
        <v>20</v>
      </c>
      <c r="Q57" s="125"/>
      <c r="R57" s="125">
        <v>15</v>
      </c>
      <c r="S57" s="125"/>
      <c r="T57" s="125"/>
      <c r="U57" s="125"/>
      <c r="V57" s="125"/>
      <c r="W57" s="125"/>
      <c r="X57" s="125"/>
      <c r="Y57" s="125">
        <v>13</v>
      </c>
      <c r="Z57" s="125"/>
      <c r="AA57" s="125">
        <v>19</v>
      </c>
      <c r="AB57" s="101"/>
      <c r="AC57" s="80">
        <f t="shared" si="3"/>
        <v>6</v>
      </c>
      <c r="AD57" s="142">
        <f t="shared" si="4"/>
        <v>20.166666666666668</v>
      </c>
      <c r="AE57" s="254">
        <f t="shared" si="5"/>
        <v>13</v>
      </c>
      <c r="AF57" s="215"/>
      <c r="AG57" s="256">
        <v>76</v>
      </c>
      <c r="AH57" s="216">
        <v>83.5</v>
      </c>
      <c r="AI57" s="108"/>
      <c r="AJ57" s="5">
        <v>118</v>
      </c>
      <c r="AK57" s="109">
        <v>39.6</v>
      </c>
      <c r="AL57" s="215"/>
      <c r="AM57" s="256"/>
      <c r="AN57" s="216"/>
      <c r="AO57" s="108"/>
      <c r="AP57" s="5"/>
      <c r="AQ57" s="109"/>
      <c r="AR57" s="215"/>
      <c r="AS57" s="256"/>
      <c r="AT57" s="216"/>
    </row>
    <row r="58" spans="1:46" ht="21" customHeight="1" x14ac:dyDescent="0.2">
      <c r="A58" s="157" t="s">
        <v>54</v>
      </c>
      <c r="B58" s="158" t="s">
        <v>37</v>
      </c>
      <c r="C58" s="159" t="s">
        <v>36</v>
      </c>
      <c r="D58" s="160"/>
      <c r="E58" s="161"/>
      <c r="F58" s="161">
        <v>53</v>
      </c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2"/>
      <c r="AC58" s="163">
        <f t="shared" si="3"/>
        <v>1</v>
      </c>
      <c r="AD58" s="164">
        <f t="shared" si="4"/>
        <v>53</v>
      </c>
      <c r="AE58" s="253">
        <f t="shared" si="5"/>
        <v>53</v>
      </c>
      <c r="AF58" s="213"/>
      <c r="AG58" s="257">
        <v>263</v>
      </c>
      <c r="AH58" s="214">
        <v>3.8</v>
      </c>
      <c r="AI58" s="165"/>
      <c r="AJ58" s="158">
        <v>242</v>
      </c>
      <c r="AK58" s="166">
        <v>6.1</v>
      </c>
      <c r="AL58" s="213"/>
      <c r="AM58" s="257">
        <v>262</v>
      </c>
      <c r="AN58" s="214">
        <v>1.8</v>
      </c>
      <c r="AO58" s="165"/>
      <c r="AP58" s="158">
        <v>231</v>
      </c>
      <c r="AQ58" s="166">
        <v>3.6</v>
      </c>
      <c r="AR58" s="213"/>
      <c r="AS58" s="257">
        <v>184</v>
      </c>
      <c r="AT58" s="214">
        <v>4</v>
      </c>
    </row>
    <row r="59" spans="1:46" ht="21" customHeight="1" thickBot="1" x14ac:dyDescent="0.25">
      <c r="A59" s="28" t="s">
        <v>54</v>
      </c>
      <c r="B59" s="29" t="s">
        <v>95</v>
      </c>
      <c r="C59" s="71" t="s">
        <v>96</v>
      </c>
      <c r="D59" s="126"/>
      <c r="E59" s="127"/>
      <c r="F59" s="127">
        <v>54</v>
      </c>
      <c r="G59" s="127"/>
      <c r="H59" s="127"/>
      <c r="I59" s="127"/>
      <c r="J59" s="127"/>
      <c r="K59" s="127"/>
      <c r="L59" s="127"/>
      <c r="M59" s="127"/>
      <c r="N59" s="127"/>
      <c r="O59" s="127"/>
      <c r="P59" s="127">
        <v>25</v>
      </c>
      <c r="Q59" s="127"/>
      <c r="R59" s="127"/>
      <c r="S59" s="127"/>
      <c r="T59" s="127">
        <v>43</v>
      </c>
      <c r="U59" s="127">
        <v>50</v>
      </c>
      <c r="V59" s="127"/>
      <c r="W59" s="127">
        <v>38</v>
      </c>
      <c r="X59" s="127"/>
      <c r="Y59" s="127">
        <v>11</v>
      </c>
      <c r="Z59" s="127"/>
      <c r="AA59" s="127">
        <v>11</v>
      </c>
      <c r="AB59" s="102"/>
      <c r="AC59" s="81">
        <f t="shared" si="3"/>
        <v>7</v>
      </c>
      <c r="AD59" s="143">
        <f t="shared" si="4"/>
        <v>33.142857142857146</v>
      </c>
      <c r="AE59" s="255">
        <f t="shared" si="5"/>
        <v>11</v>
      </c>
      <c r="AF59" s="217">
        <v>876</v>
      </c>
      <c r="AG59" s="259">
        <v>174</v>
      </c>
      <c r="AH59" s="218">
        <v>21</v>
      </c>
      <c r="AI59" s="110"/>
      <c r="AJ59" s="29"/>
      <c r="AK59" s="111"/>
      <c r="AL59" s="217"/>
      <c r="AM59" s="259"/>
      <c r="AN59" s="218"/>
      <c r="AO59" s="110"/>
      <c r="AP59" s="29"/>
      <c r="AQ59" s="111"/>
      <c r="AR59" s="217"/>
      <c r="AS59" s="259"/>
      <c r="AT59" s="218"/>
    </row>
    <row r="60" spans="1:46" s="8" customFormat="1" ht="18.75" customHeight="1" thickBot="1" x14ac:dyDescent="0.3">
      <c r="A60" s="13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41"/>
      <c r="AD60" s="146"/>
      <c r="AE60" s="17"/>
      <c r="AF60" s="17"/>
      <c r="AT60"/>
    </row>
    <row r="61" spans="1:46" ht="19.5" customHeight="1" x14ac:dyDescent="0.25">
      <c r="A61" s="272" t="s">
        <v>104</v>
      </c>
      <c r="B61" s="273"/>
      <c r="C61" s="274"/>
      <c r="D61" s="128">
        <f t="shared" ref="D61:AB61" si="9">IF(D2&lt;&gt;"",COUNT(D4:D59),"")</f>
        <v>14</v>
      </c>
      <c r="E61" s="129">
        <f t="shared" si="9"/>
        <v>13</v>
      </c>
      <c r="F61" s="129">
        <f t="shared" si="9"/>
        <v>20</v>
      </c>
      <c r="G61" s="129">
        <f t="shared" si="9"/>
        <v>2</v>
      </c>
      <c r="H61" s="129">
        <f t="shared" si="9"/>
        <v>14</v>
      </c>
      <c r="I61" s="129">
        <f t="shared" si="9"/>
        <v>4</v>
      </c>
      <c r="J61" s="129">
        <f t="shared" si="9"/>
        <v>8</v>
      </c>
      <c r="K61" s="129">
        <f t="shared" si="9"/>
        <v>17</v>
      </c>
      <c r="L61" s="129">
        <f t="shared" si="9"/>
        <v>11</v>
      </c>
      <c r="M61" s="129">
        <f t="shared" si="9"/>
        <v>3</v>
      </c>
      <c r="N61" s="129">
        <f t="shared" si="9"/>
        <v>4</v>
      </c>
      <c r="O61" s="129">
        <f t="shared" si="9"/>
        <v>24</v>
      </c>
      <c r="P61" s="129">
        <f t="shared" si="9"/>
        <v>24</v>
      </c>
      <c r="Q61" s="129">
        <f t="shared" si="9"/>
        <v>3</v>
      </c>
      <c r="R61" s="129">
        <f t="shared" si="9"/>
        <v>24</v>
      </c>
      <c r="S61" s="129">
        <f t="shared" si="9"/>
        <v>4</v>
      </c>
      <c r="T61" s="129">
        <f t="shared" si="9"/>
        <v>12</v>
      </c>
      <c r="U61" s="129">
        <f t="shared" si="9"/>
        <v>8</v>
      </c>
      <c r="V61" s="129">
        <f t="shared" si="9"/>
        <v>13</v>
      </c>
      <c r="W61" s="129">
        <f t="shared" si="9"/>
        <v>15</v>
      </c>
      <c r="X61" s="129">
        <f t="shared" si="9"/>
        <v>2</v>
      </c>
      <c r="Y61" s="129">
        <f t="shared" si="9"/>
        <v>26</v>
      </c>
      <c r="Z61" s="129">
        <f t="shared" si="9"/>
        <v>7</v>
      </c>
      <c r="AA61" s="129">
        <f t="shared" si="9"/>
        <v>18</v>
      </c>
      <c r="AB61" s="103">
        <f t="shared" si="9"/>
        <v>6</v>
      </c>
      <c r="AC61" s="94">
        <f>SUM(D61:AB61)/COUNT(D61:AB61)</f>
        <v>11.84</v>
      </c>
      <c r="AD61" s="150"/>
      <c r="AG61" s="155">
        <v>42</v>
      </c>
      <c r="AH61" s="156"/>
      <c r="AI61" s="156"/>
      <c r="AJ61" s="155">
        <v>41</v>
      </c>
      <c r="AK61" s="155"/>
      <c r="AL61" s="155"/>
      <c r="AM61" s="155">
        <v>30</v>
      </c>
      <c r="AN61" s="156"/>
      <c r="AO61" s="156"/>
      <c r="AP61" s="155">
        <v>30</v>
      </c>
      <c r="AQ61" s="155"/>
      <c r="AR61" s="155"/>
      <c r="AS61" s="155">
        <v>28</v>
      </c>
      <c r="AT61"/>
    </row>
    <row r="62" spans="1:46" ht="19.5" customHeight="1" x14ac:dyDescent="0.25">
      <c r="A62" s="275" t="s">
        <v>105</v>
      </c>
      <c r="B62" s="276"/>
      <c r="C62" s="277"/>
      <c r="D62" s="199">
        <f>32+7+6-4</f>
        <v>41</v>
      </c>
      <c r="E62" s="200">
        <f>38+7+6-3</f>
        <v>48</v>
      </c>
      <c r="F62" s="200">
        <f>71+7+5-8</f>
        <v>75</v>
      </c>
      <c r="G62" s="200">
        <f>61+5+4</f>
        <v>70</v>
      </c>
      <c r="H62" s="200">
        <f>40+3</f>
        <v>43</v>
      </c>
      <c r="I62" s="200">
        <f>52+15+9+3-2</f>
        <v>77</v>
      </c>
      <c r="J62" s="200">
        <f>33+2+5-3</f>
        <v>37</v>
      </c>
      <c r="K62" s="200">
        <f>56+2+7-2</f>
        <v>63</v>
      </c>
      <c r="L62" s="200">
        <f>54+7+10-2</f>
        <v>69</v>
      </c>
      <c r="M62" s="200">
        <f>23+3+4-6</f>
        <v>24</v>
      </c>
      <c r="N62" s="200">
        <f>48+11+13-1</f>
        <v>71</v>
      </c>
      <c r="O62" s="200">
        <f>54+7+10-2</f>
        <v>69</v>
      </c>
      <c r="P62" s="200">
        <v>52</v>
      </c>
      <c r="Q62" s="200">
        <v>52</v>
      </c>
      <c r="R62" s="200">
        <v>66</v>
      </c>
      <c r="S62" s="200">
        <v>34</v>
      </c>
      <c r="T62" s="200">
        <v>59</v>
      </c>
      <c r="U62" s="200">
        <f>59+6+6+1-7</f>
        <v>65</v>
      </c>
      <c r="V62" s="200">
        <v>39</v>
      </c>
      <c r="W62" s="200">
        <f>58+5+9</f>
        <v>72</v>
      </c>
      <c r="X62" s="200">
        <v>33</v>
      </c>
      <c r="Y62" s="200">
        <v>72</v>
      </c>
      <c r="Z62" s="200">
        <v>105</v>
      </c>
      <c r="AA62" s="200">
        <f>46+5+7</f>
        <v>58</v>
      </c>
      <c r="AB62" s="201">
        <v>26</v>
      </c>
      <c r="AC62" s="202">
        <f>SUM(D62:AB62)/COUNT(D62:AB62)</f>
        <v>56.8</v>
      </c>
      <c r="AD62" s="150"/>
      <c r="AG62" s="155">
        <v>67</v>
      </c>
      <c r="AH62" s="156"/>
      <c r="AI62" s="156"/>
      <c r="AJ62" s="155">
        <v>62</v>
      </c>
      <c r="AK62" s="155"/>
      <c r="AL62" s="155"/>
      <c r="AM62" s="155">
        <v>58</v>
      </c>
      <c r="AN62" s="156"/>
      <c r="AO62" s="156"/>
      <c r="AP62" s="14">
        <v>59</v>
      </c>
      <c r="AQ62" s="155"/>
      <c r="AR62" s="155"/>
      <c r="AS62" s="155">
        <v>53</v>
      </c>
      <c r="AT62"/>
    </row>
    <row r="63" spans="1:46" ht="19.5" customHeight="1" x14ac:dyDescent="0.25">
      <c r="A63" s="278" t="s">
        <v>120</v>
      </c>
      <c r="B63" s="279"/>
      <c r="C63" s="280"/>
      <c r="D63" s="260">
        <f>100/D62*D61</f>
        <v>34.146341463414636</v>
      </c>
      <c r="E63" s="261">
        <f t="shared" ref="E63:R63" si="10">100/E62*E61</f>
        <v>27.083333333333336</v>
      </c>
      <c r="F63" s="261">
        <f t="shared" si="10"/>
        <v>26.666666666666664</v>
      </c>
      <c r="G63" s="261">
        <f t="shared" si="10"/>
        <v>2.8571428571428572</v>
      </c>
      <c r="H63" s="261">
        <f t="shared" si="10"/>
        <v>32.558139534883722</v>
      </c>
      <c r="I63" s="261">
        <f t="shared" si="10"/>
        <v>5.1948051948051948</v>
      </c>
      <c r="J63" s="261">
        <f t="shared" si="10"/>
        <v>21.621621621621621</v>
      </c>
      <c r="K63" s="261">
        <f t="shared" si="10"/>
        <v>26.984126984126984</v>
      </c>
      <c r="L63" s="261">
        <f t="shared" si="10"/>
        <v>15.942028985507246</v>
      </c>
      <c r="M63" s="261">
        <f t="shared" si="10"/>
        <v>12.5</v>
      </c>
      <c r="N63" s="261">
        <f t="shared" si="10"/>
        <v>5.6338028169014081</v>
      </c>
      <c r="O63" s="261">
        <f t="shared" si="10"/>
        <v>34.782608695652172</v>
      </c>
      <c r="P63" s="261">
        <f t="shared" si="10"/>
        <v>46.153846153846153</v>
      </c>
      <c r="Q63" s="261">
        <f t="shared" si="10"/>
        <v>5.7692307692307692</v>
      </c>
      <c r="R63" s="261">
        <f t="shared" si="10"/>
        <v>36.36363636363636</v>
      </c>
      <c r="S63" s="261">
        <f t="shared" ref="S63:T63" si="11">100/S62*S61</f>
        <v>11.764705882352942</v>
      </c>
      <c r="T63" s="261">
        <f t="shared" si="11"/>
        <v>20.338983050847457</v>
      </c>
      <c r="U63" s="262">
        <f t="shared" ref="U63:AA63" si="12">100/U62*U61</f>
        <v>12.307692307692308</v>
      </c>
      <c r="V63" s="261">
        <f t="shared" si="12"/>
        <v>33.333333333333336</v>
      </c>
      <c r="W63" s="261">
        <f t="shared" ref="W63:Z63" si="13">100/W62*W61</f>
        <v>20.833333333333332</v>
      </c>
      <c r="X63" s="261">
        <f t="shared" ref="X63" si="14">100/X62*X61</f>
        <v>6.0606060606060606</v>
      </c>
      <c r="Y63" s="261">
        <f t="shared" si="13"/>
        <v>36.111111111111107</v>
      </c>
      <c r="Z63" s="261">
        <f t="shared" si="13"/>
        <v>6.6666666666666661</v>
      </c>
      <c r="AA63" s="261">
        <f t="shared" si="12"/>
        <v>31.034482758620687</v>
      </c>
      <c r="AB63" s="263">
        <f t="shared" ref="AB63" si="15">100/AB62*AB61</f>
        <v>23.076923076923077</v>
      </c>
      <c r="AC63" s="264">
        <f>SUM(D63:AB63)/COUNT(D63:AB63)</f>
        <v>21.431406760890241</v>
      </c>
      <c r="AD63" s="265"/>
      <c r="AG63" s="155">
        <v>105</v>
      </c>
      <c r="AH63" s="156"/>
      <c r="AI63" s="156"/>
      <c r="AJ63" s="155">
        <v>97</v>
      </c>
      <c r="AK63" s="155"/>
      <c r="AL63" s="155"/>
      <c r="AM63" s="155">
        <v>95</v>
      </c>
      <c r="AN63" s="156"/>
      <c r="AO63" s="156"/>
      <c r="AP63" s="14">
        <v>92</v>
      </c>
      <c r="AQ63" s="155"/>
      <c r="AR63" s="155"/>
      <c r="AS63" s="14">
        <v>86</v>
      </c>
      <c r="AT63"/>
    </row>
    <row r="64" spans="1:46" ht="19.5" customHeight="1" thickBot="1" x14ac:dyDescent="0.25">
      <c r="A64" s="281" t="s">
        <v>110</v>
      </c>
      <c r="B64" s="282"/>
      <c r="C64" s="283"/>
      <c r="D64" s="266">
        <f t="shared" ref="D64:AB64" si="16">SUM(D4:D59)/COUNT(D4:D59)</f>
        <v>13.714285714285714</v>
      </c>
      <c r="E64" s="267">
        <f t="shared" si="16"/>
        <v>13.692307692307692</v>
      </c>
      <c r="F64" s="267">
        <f t="shared" si="16"/>
        <v>35.35</v>
      </c>
      <c r="G64" s="267">
        <f t="shared" si="16"/>
        <v>5.5</v>
      </c>
      <c r="H64" s="267">
        <f t="shared" si="16"/>
        <v>19.428571428571427</v>
      </c>
      <c r="I64" s="267">
        <f t="shared" si="16"/>
        <v>13.75</v>
      </c>
      <c r="J64" s="267">
        <f t="shared" si="16"/>
        <v>10.5</v>
      </c>
      <c r="K64" s="267">
        <f t="shared" si="16"/>
        <v>18.764705882352942</v>
      </c>
      <c r="L64" s="267">
        <f t="shared" si="16"/>
        <v>14.818181818181818</v>
      </c>
      <c r="M64" s="267">
        <f t="shared" si="16"/>
        <v>9</v>
      </c>
      <c r="N64" s="267">
        <f t="shared" si="16"/>
        <v>9.25</v>
      </c>
      <c r="O64" s="267">
        <f t="shared" si="16"/>
        <v>21.458333333333332</v>
      </c>
      <c r="P64" s="267">
        <f t="shared" si="16"/>
        <v>17.208333333333332</v>
      </c>
      <c r="Q64" s="267">
        <f t="shared" si="16"/>
        <v>6</v>
      </c>
      <c r="R64" s="267">
        <f t="shared" si="16"/>
        <v>19.625</v>
      </c>
      <c r="S64" s="267">
        <f t="shared" si="16"/>
        <v>5.5</v>
      </c>
      <c r="T64" s="267">
        <f t="shared" si="16"/>
        <v>19.666666666666668</v>
      </c>
      <c r="U64" s="267">
        <f t="shared" si="16"/>
        <v>21.5</v>
      </c>
      <c r="V64" s="267">
        <f t="shared" si="16"/>
        <v>20.53846153846154</v>
      </c>
      <c r="W64" s="267">
        <f t="shared" si="16"/>
        <v>22.933333333333334</v>
      </c>
      <c r="X64" s="267">
        <f t="shared" si="16"/>
        <v>14</v>
      </c>
      <c r="Y64" s="267">
        <f t="shared" si="16"/>
        <v>12.653846153846153</v>
      </c>
      <c r="Z64" s="267">
        <f t="shared" si="16"/>
        <v>46.571428571428569</v>
      </c>
      <c r="AA64" s="267">
        <f t="shared" si="16"/>
        <v>17.888888888888889</v>
      </c>
      <c r="AB64" s="268">
        <f t="shared" si="16"/>
        <v>2.1666666666666665</v>
      </c>
      <c r="AC64" s="269">
        <f>SUM(D64:AB64)/COUNT(D64:AB64)</f>
        <v>16.459160440866324</v>
      </c>
      <c r="AD64" s="265"/>
      <c r="AG64" s="155">
        <v>182</v>
      </c>
      <c r="AH64" s="156"/>
      <c r="AI64" s="156"/>
      <c r="AJ64" s="155">
        <v>172</v>
      </c>
      <c r="AK64" s="155"/>
      <c r="AL64" s="155"/>
      <c r="AM64" s="155">
        <v>159</v>
      </c>
      <c r="AN64" s="156"/>
      <c r="AO64" s="156"/>
      <c r="AP64" s="14">
        <v>142</v>
      </c>
      <c r="AQ64" s="155"/>
      <c r="AR64" s="155"/>
      <c r="AS64" s="14">
        <v>132</v>
      </c>
    </row>
  </sheetData>
  <sortState ref="B6:C56">
    <sortCondition ref="B6:B56"/>
    <sortCondition ref="C6:C56"/>
  </sortState>
  <mergeCells count="15">
    <mergeCell ref="AF1:AH1"/>
    <mergeCell ref="AI1:AK1"/>
    <mergeCell ref="AL1:AN1"/>
    <mergeCell ref="AO1:AQ1"/>
    <mergeCell ref="AR1:AT1"/>
    <mergeCell ref="AE1:AE2"/>
    <mergeCell ref="A61:C61"/>
    <mergeCell ref="A62:C62"/>
    <mergeCell ref="A63:C63"/>
    <mergeCell ref="A64:C64"/>
    <mergeCell ref="C1:C2"/>
    <mergeCell ref="B1:B2"/>
    <mergeCell ref="A1:A2"/>
    <mergeCell ref="AC1:AC2"/>
    <mergeCell ref="AD1:AD2"/>
  </mergeCells>
  <printOptions horizontalCentered="1"/>
  <pageMargins left="0.25" right="0.25" top="0.75" bottom="0.27636054421768708" header="0.3" footer="0.3"/>
  <pageSetup paperSize="8" orientation="landscape" r:id="rId1"/>
  <headerFooter>
    <oddHeader>&amp;L&amp;"-,Fett"&amp;18Turnierstatistik 2017&amp;C&amp;"-,Fett"&amp;18KUMM-Discgolf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63"/>
  <sheetViews>
    <sheetView workbookViewId="0">
      <pane ySplit="1" topLeftCell="A2" activePane="bottomLeft" state="frozen"/>
      <selection pane="bottomLeft" activeCell="BA2" sqref="BA2"/>
    </sheetView>
  </sheetViews>
  <sheetFormatPr baseColWidth="10" defaultRowHeight="21" customHeight="1" x14ac:dyDescent="0.2"/>
  <cols>
    <col min="1" max="1" width="4.140625" style="7" bestFit="1" customWidth="1"/>
    <col min="2" max="2" width="14.85546875" style="6" bestFit="1" customWidth="1"/>
    <col min="3" max="3" width="9.85546875" style="7" bestFit="1" customWidth="1"/>
    <col min="4" max="53" width="3.28515625" style="3" bestFit="1" customWidth="1"/>
    <col min="54" max="54" width="4.140625" style="3" bestFit="1" customWidth="1"/>
    <col min="55" max="55" width="4.7109375" style="12" bestFit="1" customWidth="1"/>
    <col min="56" max="56" width="3.28515625" style="3" bestFit="1" customWidth="1"/>
    <col min="57" max="57" width="11.42578125" style="3" customWidth="1"/>
    <col min="58" max="16384" width="11.42578125" style="3"/>
  </cols>
  <sheetData>
    <row r="1" spans="1:56" s="1" customFormat="1" ht="103.5" thickBot="1" x14ac:dyDescent="0.3">
      <c r="A1" s="93" t="s">
        <v>56</v>
      </c>
      <c r="B1" s="40" t="s">
        <v>57</v>
      </c>
      <c r="C1" s="62" t="s">
        <v>58</v>
      </c>
      <c r="D1" s="85" t="s">
        <v>65</v>
      </c>
      <c r="E1" s="86"/>
      <c r="F1" s="87" t="s">
        <v>59</v>
      </c>
      <c r="G1" s="86"/>
      <c r="H1" s="87" t="s">
        <v>66</v>
      </c>
      <c r="I1" s="86"/>
      <c r="J1" s="87" t="s">
        <v>118</v>
      </c>
      <c r="K1" s="86"/>
      <c r="L1" s="87" t="s">
        <v>117</v>
      </c>
      <c r="M1" s="86"/>
      <c r="N1" s="87" t="s">
        <v>69</v>
      </c>
      <c r="O1" s="86"/>
      <c r="P1" s="87" t="s">
        <v>71</v>
      </c>
      <c r="Q1" s="86"/>
      <c r="R1" s="87" t="s">
        <v>73</v>
      </c>
      <c r="S1" s="86"/>
      <c r="T1" s="87" t="s">
        <v>77</v>
      </c>
      <c r="U1" s="86"/>
      <c r="V1" s="87" t="s">
        <v>116</v>
      </c>
      <c r="W1" s="86"/>
      <c r="X1" s="87" t="s">
        <v>115</v>
      </c>
      <c r="Y1" s="86"/>
      <c r="Z1" s="87" t="s">
        <v>80</v>
      </c>
      <c r="AA1" s="86"/>
      <c r="AB1" s="87" t="s">
        <v>114</v>
      </c>
      <c r="AC1" s="86"/>
      <c r="AD1" s="87" t="s">
        <v>87</v>
      </c>
      <c r="AE1" s="86"/>
      <c r="AF1" s="87" t="s">
        <v>86</v>
      </c>
      <c r="AG1" s="86"/>
      <c r="AH1" s="87" t="s">
        <v>88</v>
      </c>
      <c r="AI1" s="86"/>
      <c r="AJ1" s="87" t="s">
        <v>90</v>
      </c>
      <c r="AK1" s="86"/>
      <c r="AL1" s="87" t="s">
        <v>92</v>
      </c>
      <c r="AM1" s="86"/>
      <c r="AN1" s="87" t="s">
        <v>113</v>
      </c>
      <c r="AO1" s="86"/>
      <c r="AP1" s="87" t="s">
        <v>119</v>
      </c>
      <c r="AQ1" s="86"/>
      <c r="AR1" s="87" t="s">
        <v>111</v>
      </c>
      <c r="AS1" s="86"/>
      <c r="AT1" s="87" t="s">
        <v>112</v>
      </c>
      <c r="AU1" s="86"/>
      <c r="AV1" s="87" t="s">
        <v>99</v>
      </c>
      <c r="AW1" s="86"/>
      <c r="AX1" s="87" t="s">
        <v>100</v>
      </c>
      <c r="AY1" s="86"/>
      <c r="AZ1" s="87" t="s">
        <v>103</v>
      </c>
      <c r="BA1" s="88"/>
      <c r="BB1" s="72" t="s">
        <v>108</v>
      </c>
      <c r="BC1" s="60" t="s">
        <v>109</v>
      </c>
      <c r="BD1" s="61" t="s">
        <v>107</v>
      </c>
    </row>
    <row r="2" spans="1:56" s="24" customFormat="1" ht="21" customHeight="1" thickBot="1" x14ac:dyDescent="0.3">
      <c r="A2" s="19"/>
      <c r="B2" s="20"/>
      <c r="C2" s="21"/>
      <c r="D2" s="89"/>
      <c r="E2" s="90"/>
      <c r="F2" s="91"/>
      <c r="G2" s="90"/>
      <c r="H2" s="91"/>
      <c r="I2" s="90"/>
      <c r="J2" s="91"/>
      <c r="K2" s="90"/>
      <c r="L2" s="91"/>
      <c r="M2" s="90"/>
      <c r="N2" s="91"/>
      <c r="O2" s="90"/>
      <c r="P2" s="91"/>
      <c r="Q2" s="90"/>
      <c r="R2" s="91"/>
      <c r="S2" s="90"/>
      <c r="T2" s="91"/>
      <c r="U2" s="90"/>
      <c r="V2" s="91"/>
      <c r="W2" s="90"/>
      <c r="X2" s="91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90"/>
      <c r="AX2" s="91"/>
      <c r="AY2" s="90"/>
      <c r="AZ2" s="91"/>
      <c r="BA2" s="92"/>
      <c r="BB2" s="22"/>
      <c r="BC2" s="23"/>
      <c r="BD2" s="22"/>
    </row>
    <row r="3" spans="1:56" ht="21" customHeight="1" x14ac:dyDescent="0.2">
      <c r="A3" s="35" t="s">
        <v>55</v>
      </c>
      <c r="B3" s="36" t="s">
        <v>1</v>
      </c>
      <c r="C3" s="63" t="s">
        <v>82</v>
      </c>
      <c r="D3" s="300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7"/>
      <c r="BB3" s="73" t="str">
        <f>IF(COUNT(D3:BA3)&lt;&gt;0,COUNT(D3:BA3),"")</f>
        <v/>
      </c>
      <c r="BC3" s="55" t="str">
        <f>IF(COUNT(D3:BA3)&lt;&gt;0,SUM(D3:BA3)/COUNT(D3:BA3),"")</f>
        <v/>
      </c>
      <c r="BD3" s="56" t="str">
        <f>IF(COUNT(D3:BA3)&lt;&gt;0,SMALL(D3:BA3,1),"")</f>
        <v/>
      </c>
    </row>
    <row r="4" spans="1:56" ht="21" customHeight="1" x14ac:dyDescent="0.25">
      <c r="A4" s="37" t="s">
        <v>55</v>
      </c>
      <c r="B4" s="2" t="s">
        <v>61</v>
      </c>
      <c r="C4" s="64" t="s">
        <v>62</v>
      </c>
      <c r="D4" s="305"/>
      <c r="E4" s="306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4"/>
      <c r="BB4" s="74" t="str">
        <f t="shared" ref="BB4:BB6" si="0">IF(COUNT(D4:BA4)&lt;&gt;0,COUNT(D4:BA4),"")</f>
        <v/>
      </c>
      <c r="BC4" s="9" t="str">
        <f t="shared" ref="BC4:BC6" si="1">IF(COUNT(D4:BA4)&lt;&gt;0,SUM(D4:BA4)/COUNT(D4:BA4),"")</f>
        <v/>
      </c>
      <c r="BD4" s="57" t="str">
        <f t="shared" ref="BD4:BD6" si="2">IF(COUNT(D4:BA4)&lt;&gt;0,SMALL(D4:BA4,1),"")</f>
        <v/>
      </c>
    </row>
    <row r="5" spans="1:56" ht="21" customHeight="1" x14ac:dyDescent="0.25">
      <c r="A5" s="37" t="s">
        <v>55</v>
      </c>
      <c r="B5" s="2" t="s">
        <v>32</v>
      </c>
      <c r="C5" s="64" t="s">
        <v>76</v>
      </c>
      <c r="D5" s="305"/>
      <c r="E5" s="306"/>
      <c r="F5" s="302"/>
      <c r="G5" s="306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4"/>
      <c r="BB5" s="74" t="str">
        <f t="shared" si="0"/>
        <v/>
      </c>
      <c r="BC5" s="9" t="str">
        <f t="shared" si="1"/>
        <v/>
      </c>
      <c r="BD5" s="57" t="str">
        <f t="shared" si="2"/>
        <v/>
      </c>
    </row>
    <row r="6" spans="1:56" s="17" customFormat="1" ht="21" customHeight="1" thickBot="1" x14ac:dyDescent="0.3">
      <c r="A6" s="38" t="s">
        <v>55</v>
      </c>
      <c r="B6" s="39" t="s">
        <v>20</v>
      </c>
      <c r="C6" s="65" t="s">
        <v>35</v>
      </c>
      <c r="D6" s="314"/>
      <c r="E6" s="315"/>
      <c r="F6" s="303"/>
      <c r="G6" s="315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9"/>
      <c r="BB6" s="75" t="str">
        <f t="shared" si="0"/>
        <v/>
      </c>
      <c r="BC6" s="58" t="str">
        <f t="shared" si="1"/>
        <v/>
      </c>
      <c r="BD6" s="59" t="str">
        <f t="shared" si="2"/>
        <v/>
      </c>
    </row>
    <row r="7" spans="1:56" ht="21" customHeight="1" thickBot="1" x14ac:dyDescent="0.3">
      <c r="A7" s="13"/>
      <c r="B7" s="14"/>
      <c r="C7" s="14"/>
      <c r="D7" s="15"/>
      <c r="E7" s="16"/>
      <c r="F7" s="15"/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7"/>
      <c r="BC7" s="18"/>
      <c r="BD7" s="17"/>
    </row>
    <row r="8" spans="1:56" ht="21" customHeight="1" x14ac:dyDescent="0.25">
      <c r="A8" s="30" t="s">
        <v>53</v>
      </c>
      <c r="B8" s="31" t="s">
        <v>3</v>
      </c>
      <c r="C8" s="66" t="s">
        <v>51</v>
      </c>
      <c r="D8" s="310"/>
      <c r="E8" s="311"/>
      <c r="F8" s="312"/>
      <c r="G8" s="311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3"/>
      <c r="BB8" s="76" t="str">
        <f t="shared" ref="BB8:BB16" si="3">IF(COUNT(D8:BA8)&lt;&gt;0,COUNT(D8:BA8),"")</f>
        <v/>
      </c>
      <c r="BC8" s="50" t="str">
        <f t="shared" ref="BC8:BC16" si="4">IF(COUNT(D8:BA8)&lt;&gt;0,SUM(D8:BA8)/COUNT(D8:BA8),"")</f>
        <v/>
      </c>
      <c r="BD8" s="51" t="str">
        <f t="shared" ref="BD8:BD16" si="5">IF(COUNT(D8:BA8)&lt;&gt;0,SMALL(D8:BA8,1),"")</f>
        <v/>
      </c>
    </row>
    <row r="9" spans="1:56" ht="21" customHeight="1" x14ac:dyDescent="0.25">
      <c r="A9" s="32" t="s">
        <v>53</v>
      </c>
      <c r="B9" s="4" t="s">
        <v>7</v>
      </c>
      <c r="C9" s="67" t="s">
        <v>68</v>
      </c>
      <c r="D9" s="317"/>
      <c r="E9" s="306"/>
      <c r="F9" s="308"/>
      <c r="G9" s="306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16"/>
      <c r="BB9" s="77" t="str">
        <f t="shared" si="3"/>
        <v/>
      </c>
      <c r="BC9" s="10" t="str">
        <f t="shared" si="4"/>
        <v/>
      </c>
      <c r="BD9" s="52" t="str">
        <f t="shared" si="5"/>
        <v/>
      </c>
    </row>
    <row r="10" spans="1:56" ht="21" customHeight="1" x14ac:dyDescent="0.25">
      <c r="A10" s="32" t="s">
        <v>53</v>
      </c>
      <c r="B10" s="4" t="s">
        <v>63</v>
      </c>
      <c r="C10" s="67" t="s">
        <v>64</v>
      </c>
      <c r="D10" s="317"/>
      <c r="E10" s="306"/>
      <c r="F10" s="308"/>
      <c r="G10" s="306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16"/>
      <c r="BB10" s="77" t="str">
        <f t="shared" si="3"/>
        <v/>
      </c>
      <c r="BC10" s="10" t="str">
        <f t="shared" si="4"/>
        <v/>
      </c>
      <c r="BD10" s="52" t="str">
        <f t="shared" si="5"/>
        <v/>
      </c>
    </row>
    <row r="11" spans="1:56" ht="21" customHeight="1" x14ac:dyDescent="0.25">
      <c r="A11" s="32" t="s">
        <v>53</v>
      </c>
      <c r="B11" s="4" t="s">
        <v>17</v>
      </c>
      <c r="C11" s="67" t="s">
        <v>49</v>
      </c>
      <c r="D11" s="317"/>
      <c r="E11" s="306"/>
      <c r="F11" s="308"/>
      <c r="G11" s="306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16"/>
      <c r="BB11" s="77" t="str">
        <f t="shared" si="3"/>
        <v/>
      </c>
      <c r="BC11" s="10" t="str">
        <f t="shared" si="4"/>
        <v/>
      </c>
      <c r="BD11" s="52" t="str">
        <f t="shared" si="5"/>
        <v/>
      </c>
    </row>
    <row r="12" spans="1:56" ht="21" customHeight="1" x14ac:dyDescent="0.25">
      <c r="A12" s="32" t="s">
        <v>53</v>
      </c>
      <c r="B12" s="4" t="s">
        <v>61</v>
      </c>
      <c r="C12" s="67" t="s">
        <v>23</v>
      </c>
      <c r="D12" s="317"/>
      <c r="E12" s="306"/>
      <c r="F12" s="308"/>
      <c r="G12" s="306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16"/>
      <c r="BB12" s="77" t="str">
        <f t="shared" si="3"/>
        <v/>
      </c>
      <c r="BC12" s="10" t="str">
        <f t="shared" si="4"/>
        <v/>
      </c>
      <c r="BD12" s="52" t="str">
        <f t="shared" si="5"/>
        <v/>
      </c>
    </row>
    <row r="13" spans="1:56" ht="21" customHeight="1" x14ac:dyDescent="0.25">
      <c r="A13" s="32" t="s">
        <v>53</v>
      </c>
      <c r="B13" s="4" t="s">
        <v>32</v>
      </c>
      <c r="C13" s="67" t="s">
        <v>33</v>
      </c>
      <c r="D13" s="317"/>
      <c r="E13" s="306"/>
      <c r="F13" s="308"/>
      <c r="G13" s="306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16"/>
      <c r="BB13" s="77" t="str">
        <f t="shared" si="3"/>
        <v/>
      </c>
      <c r="BC13" s="10" t="str">
        <f t="shared" si="4"/>
        <v/>
      </c>
      <c r="BD13" s="52" t="str">
        <f t="shared" si="5"/>
        <v/>
      </c>
    </row>
    <row r="14" spans="1:56" ht="21" customHeight="1" x14ac:dyDescent="0.25">
      <c r="A14" s="32" t="s">
        <v>53</v>
      </c>
      <c r="B14" s="4" t="s">
        <v>11</v>
      </c>
      <c r="C14" s="67" t="s">
        <v>10</v>
      </c>
      <c r="D14" s="317"/>
      <c r="E14" s="306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16"/>
      <c r="BB14" s="77" t="str">
        <f t="shared" si="3"/>
        <v/>
      </c>
      <c r="BC14" s="10" t="str">
        <f t="shared" si="4"/>
        <v/>
      </c>
      <c r="BD14" s="52" t="str">
        <f t="shared" si="5"/>
        <v/>
      </c>
    </row>
    <row r="15" spans="1:56" ht="21" customHeight="1" x14ac:dyDescent="0.25">
      <c r="A15" s="32" t="s">
        <v>53</v>
      </c>
      <c r="B15" s="4" t="s">
        <v>50</v>
      </c>
      <c r="C15" s="67" t="s">
        <v>49</v>
      </c>
      <c r="D15" s="317"/>
      <c r="E15" s="306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16"/>
      <c r="BB15" s="77" t="str">
        <f t="shared" si="3"/>
        <v/>
      </c>
      <c r="BC15" s="10" t="str">
        <f t="shared" si="4"/>
        <v/>
      </c>
      <c r="BD15" s="52" t="str">
        <f t="shared" si="5"/>
        <v/>
      </c>
    </row>
    <row r="16" spans="1:56" s="17" customFormat="1" ht="21" customHeight="1" thickBot="1" x14ac:dyDescent="0.3">
      <c r="A16" s="33" t="s">
        <v>53</v>
      </c>
      <c r="B16" s="34" t="s">
        <v>24</v>
      </c>
      <c r="C16" s="68" t="s">
        <v>23</v>
      </c>
      <c r="D16" s="319"/>
      <c r="E16" s="315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1"/>
      <c r="BB16" s="78" t="str">
        <f t="shared" si="3"/>
        <v/>
      </c>
      <c r="BC16" s="53" t="str">
        <f t="shared" si="4"/>
        <v/>
      </c>
      <c r="BD16" s="54" t="str">
        <f t="shared" si="5"/>
        <v/>
      </c>
    </row>
    <row r="17" spans="1:56" ht="21" customHeight="1" thickBot="1" x14ac:dyDescent="0.3">
      <c r="A17" s="13"/>
      <c r="B17" s="14"/>
      <c r="C17" s="14"/>
      <c r="D17" s="15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7"/>
      <c r="BC17" s="18"/>
      <c r="BD17" s="17"/>
    </row>
    <row r="18" spans="1:56" ht="21" customHeight="1" x14ac:dyDescent="0.25">
      <c r="A18" s="25" t="s">
        <v>54</v>
      </c>
      <c r="B18" s="26" t="s">
        <v>3</v>
      </c>
      <c r="C18" s="69" t="s">
        <v>2</v>
      </c>
      <c r="D18" s="326"/>
      <c r="E18" s="311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23"/>
      <c r="BB18" s="79" t="str">
        <f t="shared" ref="BB18:BB58" si="6">IF(COUNT(D18:BA18)&lt;&gt;0,COUNT(D18:BA18),"")</f>
        <v/>
      </c>
      <c r="BC18" s="45" t="str">
        <f>IF(COUNT(D18:BA18)&lt;&gt;0,SUM(D18:BA18)/COUNT(D18:BA18),"")</f>
        <v/>
      </c>
      <c r="BD18" s="46" t="str">
        <f t="shared" ref="BD18:BD58" si="7">IF(COUNT(D18:BA18)&lt;&gt;0,SMALL(D18:BA18,1),"")</f>
        <v/>
      </c>
    </row>
    <row r="19" spans="1:56" ht="21" customHeight="1" x14ac:dyDescent="0.25">
      <c r="A19" s="27" t="s">
        <v>54</v>
      </c>
      <c r="B19" s="5" t="s">
        <v>27</v>
      </c>
      <c r="C19" s="70" t="s">
        <v>26</v>
      </c>
      <c r="D19" s="324"/>
      <c r="E19" s="306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5"/>
      <c r="BB19" s="80" t="str">
        <f t="shared" si="6"/>
        <v/>
      </c>
      <c r="BC19" s="11" t="str">
        <f t="shared" ref="BC19:BC58" si="8">IF(COUNT(D19:BA19)&lt;&gt;0,SUM(D19:BA19)/COUNT(D19:BA19),"")</f>
        <v/>
      </c>
      <c r="BD19" s="47" t="str">
        <f t="shared" si="7"/>
        <v/>
      </c>
    </row>
    <row r="20" spans="1:56" ht="21" customHeight="1" x14ac:dyDescent="0.25">
      <c r="A20" s="27" t="s">
        <v>54</v>
      </c>
      <c r="B20" s="5" t="s">
        <v>5</v>
      </c>
      <c r="C20" s="70" t="s">
        <v>4</v>
      </c>
      <c r="D20" s="324"/>
      <c r="E20" s="306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5"/>
      <c r="BB20" s="80" t="str">
        <f t="shared" si="6"/>
        <v/>
      </c>
      <c r="BC20" s="11" t="str">
        <f t="shared" si="8"/>
        <v/>
      </c>
      <c r="BD20" s="47" t="str">
        <f t="shared" si="7"/>
        <v/>
      </c>
    </row>
    <row r="21" spans="1:56" ht="21" customHeight="1" x14ac:dyDescent="0.25">
      <c r="A21" s="27" t="s">
        <v>54</v>
      </c>
      <c r="B21" s="5" t="s">
        <v>40</v>
      </c>
      <c r="C21" s="70" t="s">
        <v>31</v>
      </c>
      <c r="D21" s="324"/>
      <c r="E21" s="306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5"/>
      <c r="BB21" s="80" t="str">
        <f t="shared" si="6"/>
        <v/>
      </c>
      <c r="BC21" s="11" t="str">
        <f t="shared" si="8"/>
        <v/>
      </c>
      <c r="BD21" s="47" t="str">
        <f t="shared" si="7"/>
        <v/>
      </c>
    </row>
    <row r="22" spans="1:56" ht="21" customHeight="1" x14ac:dyDescent="0.25">
      <c r="A22" s="27" t="s">
        <v>54</v>
      </c>
      <c r="B22" s="5" t="s">
        <v>43</v>
      </c>
      <c r="C22" s="70" t="s">
        <v>12</v>
      </c>
      <c r="D22" s="324"/>
      <c r="E22" s="306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5"/>
      <c r="BB22" s="80" t="str">
        <f t="shared" si="6"/>
        <v/>
      </c>
      <c r="BC22" s="11" t="str">
        <f t="shared" si="8"/>
        <v/>
      </c>
      <c r="BD22" s="47" t="str">
        <f t="shared" si="7"/>
        <v/>
      </c>
    </row>
    <row r="23" spans="1:56" ht="21" customHeight="1" x14ac:dyDescent="0.25">
      <c r="A23" s="27" t="s">
        <v>54</v>
      </c>
      <c r="B23" s="5" t="s">
        <v>30</v>
      </c>
      <c r="C23" s="70" t="s">
        <v>102</v>
      </c>
      <c r="D23" s="324"/>
      <c r="E23" s="306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5"/>
      <c r="BB23" s="80" t="str">
        <f t="shared" si="6"/>
        <v/>
      </c>
      <c r="BC23" s="11" t="str">
        <f t="shared" si="8"/>
        <v/>
      </c>
      <c r="BD23" s="47" t="str">
        <f t="shared" si="7"/>
        <v/>
      </c>
    </row>
    <row r="24" spans="1:56" ht="21" customHeight="1" x14ac:dyDescent="0.25">
      <c r="A24" s="27" t="s">
        <v>54</v>
      </c>
      <c r="B24" s="5" t="s">
        <v>30</v>
      </c>
      <c r="C24" s="70" t="s">
        <v>36</v>
      </c>
      <c r="D24" s="324"/>
      <c r="E24" s="306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5"/>
      <c r="BB24" s="80" t="str">
        <f t="shared" si="6"/>
        <v/>
      </c>
      <c r="BC24" s="11" t="str">
        <f t="shared" si="8"/>
        <v/>
      </c>
      <c r="BD24" s="47" t="str">
        <f t="shared" si="7"/>
        <v/>
      </c>
    </row>
    <row r="25" spans="1:56" ht="21" customHeight="1" x14ac:dyDescent="0.25">
      <c r="A25" s="27" t="s">
        <v>54</v>
      </c>
      <c r="B25" s="5" t="s">
        <v>30</v>
      </c>
      <c r="C25" s="70" t="s">
        <v>52</v>
      </c>
      <c r="D25" s="324"/>
      <c r="E25" s="306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5"/>
      <c r="BB25" s="80" t="str">
        <f t="shared" si="6"/>
        <v/>
      </c>
      <c r="BC25" s="11" t="str">
        <f t="shared" si="8"/>
        <v/>
      </c>
      <c r="BD25" s="47" t="str">
        <f t="shared" si="7"/>
        <v/>
      </c>
    </row>
    <row r="26" spans="1:56" ht="21" customHeight="1" x14ac:dyDescent="0.25">
      <c r="A26" s="27" t="s">
        <v>54</v>
      </c>
      <c r="B26" s="5" t="s">
        <v>30</v>
      </c>
      <c r="C26" s="70" t="s">
        <v>34</v>
      </c>
      <c r="D26" s="324"/>
      <c r="E26" s="306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5"/>
      <c r="BB26" s="80" t="str">
        <f t="shared" si="6"/>
        <v/>
      </c>
      <c r="BC26" s="11" t="str">
        <f t="shared" si="8"/>
        <v/>
      </c>
      <c r="BD26" s="47" t="str">
        <f t="shared" si="7"/>
        <v/>
      </c>
    </row>
    <row r="27" spans="1:56" ht="21" customHeight="1" x14ac:dyDescent="0.25">
      <c r="A27" s="27" t="s">
        <v>54</v>
      </c>
      <c r="B27" s="5" t="s">
        <v>30</v>
      </c>
      <c r="C27" s="70" t="s">
        <v>101</v>
      </c>
      <c r="D27" s="324"/>
      <c r="E27" s="306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5"/>
      <c r="BB27" s="80" t="str">
        <f t="shared" si="6"/>
        <v/>
      </c>
      <c r="BC27" s="11" t="str">
        <f t="shared" si="8"/>
        <v/>
      </c>
      <c r="BD27" s="47" t="str">
        <f t="shared" si="7"/>
        <v/>
      </c>
    </row>
    <row r="28" spans="1:56" ht="21" customHeight="1" x14ac:dyDescent="0.25">
      <c r="A28" s="27" t="s">
        <v>54</v>
      </c>
      <c r="B28" s="5" t="s">
        <v>30</v>
      </c>
      <c r="C28" s="70" t="s">
        <v>29</v>
      </c>
      <c r="D28" s="324"/>
      <c r="E28" s="306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5"/>
      <c r="BB28" s="80" t="str">
        <f t="shared" si="6"/>
        <v/>
      </c>
      <c r="BC28" s="11" t="str">
        <f t="shared" si="8"/>
        <v/>
      </c>
      <c r="BD28" s="47" t="str">
        <f t="shared" si="7"/>
        <v/>
      </c>
    </row>
    <row r="29" spans="1:56" ht="21" customHeight="1" x14ac:dyDescent="0.25">
      <c r="A29" s="27" t="s">
        <v>54</v>
      </c>
      <c r="B29" s="5" t="s">
        <v>39</v>
      </c>
      <c r="C29" s="70" t="s">
        <v>38</v>
      </c>
      <c r="D29" s="324"/>
      <c r="E29" s="306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5"/>
      <c r="BB29" s="80" t="str">
        <f t="shared" si="6"/>
        <v/>
      </c>
      <c r="BC29" s="11" t="str">
        <f t="shared" si="8"/>
        <v/>
      </c>
      <c r="BD29" s="47" t="str">
        <f t="shared" si="7"/>
        <v/>
      </c>
    </row>
    <row r="30" spans="1:56" ht="21" customHeight="1" x14ac:dyDescent="0.25">
      <c r="A30" s="27" t="s">
        <v>54</v>
      </c>
      <c r="B30" s="5" t="s">
        <v>1</v>
      </c>
      <c r="C30" s="70" t="s">
        <v>28</v>
      </c>
      <c r="D30" s="324"/>
      <c r="E30" s="306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5"/>
      <c r="BB30" s="80" t="str">
        <f t="shared" si="6"/>
        <v/>
      </c>
      <c r="BC30" s="11" t="str">
        <f t="shared" si="8"/>
        <v/>
      </c>
      <c r="BD30" s="47" t="str">
        <f t="shared" si="7"/>
        <v/>
      </c>
    </row>
    <row r="31" spans="1:56" ht="21" customHeight="1" x14ac:dyDescent="0.25">
      <c r="A31" s="27" t="s">
        <v>54</v>
      </c>
      <c r="B31" s="5" t="s">
        <v>1</v>
      </c>
      <c r="C31" s="70" t="s">
        <v>0</v>
      </c>
      <c r="D31" s="324"/>
      <c r="E31" s="306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5"/>
      <c r="BB31" s="80" t="str">
        <f t="shared" si="6"/>
        <v/>
      </c>
      <c r="BC31" s="11" t="str">
        <f t="shared" si="8"/>
        <v/>
      </c>
      <c r="BD31" s="47" t="str">
        <f t="shared" si="7"/>
        <v/>
      </c>
    </row>
    <row r="32" spans="1:56" ht="21" customHeight="1" x14ac:dyDescent="0.25">
      <c r="A32" s="27" t="s">
        <v>54</v>
      </c>
      <c r="B32" s="5" t="s">
        <v>7</v>
      </c>
      <c r="C32" s="70" t="s">
        <v>6</v>
      </c>
      <c r="D32" s="324"/>
      <c r="E32" s="306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5"/>
      <c r="BB32" s="80" t="str">
        <f t="shared" si="6"/>
        <v/>
      </c>
      <c r="BC32" s="11" t="str">
        <f t="shared" si="8"/>
        <v/>
      </c>
      <c r="BD32" s="47" t="str">
        <f t="shared" si="7"/>
        <v/>
      </c>
    </row>
    <row r="33" spans="1:56" ht="21" customHeight="1" x14ac:dyDescent="0.25">
      <c r="A33" s="27" t="s">
        <v>54</v>
      </c>
      <c r="B33" s="5" t="s">
        <v>93</v>
      </c>
      <c r="C33" s="70" t="s">
        <v>14</v>
      </c>
      <c r="D33" s="324"/>
      <c r="E33" s="306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5"/>
      <c r="BB33" s="80" t="str">
        <f t="shared" si="6"/>
        <v/>
      </c>
      <c r="BC33" s="11" t="str">
        <f t="shared" si="8"/>
        <v/>
      </c>
      <c r="BD33" s="47" t="str">
        <f t="shared" si="7"/>
        <v/>
      </c>
    </row>
    <row r="34" spans="1:56" ht="21" customHeight="1" x14ac:dyDescent="0.25">
      <c r="A34" s="27" t="s">
        <v>54</v>
      </c>
      <c r="B34" s="5" t="s">
        <v>22</v>
      </c>
      <c r="C34" s="70" t="s">
        <v>21</v>
      </c>
      <c r="D34" s="324"/>
      <c r="E34" s="306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5"/>
      <c r="BB34" s="80" t="str">
        <f t="shared" si="6"/>
        <v/>
      </c>
      <c r="BC34" s="11" t="str">
        <f t="shared" si="8"/>
        <v/>
      </c>
      <c r="BD34" s="47" t="str">
        <f t="shared" si="7"/>
        <v/>
      </c>
    </row>
    <row r="35" spans="1:56" ht="21" customHeight="1" x14ac:dyDescent="0.25">
      <c r="A35" s="27" t="s">
        <v>54</v>
      </c>
      <c r="B35" s="5" t="s">
        <v>48</v>
      </c>
      <c r="C35" s="70" t="s">
        <v>47</v>
      </c>
      <c r="D35" s="324"/>
      <c r="E35" s="306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5"/>
      <c r="BB35" s="80" t="str">
        <f t="shared" si="6"/>
        <v/>
      </c>
      <c r="BC35" s="11" t="str">
        <f t="shared" si="8"/>
        <v/>
      </c>
      <c r="BD35" s="47" t="str">
        <f t="shared" si="7"/>
        <v/>
      </c>
    </row>
    <row r="36" spans="1:56" ht="21" customHeight="1" x14ac:dyDescent="0.25">
      <c r="A36" s="27" t="s">
        <v>54</v>
      </c>
      <c r="B36" s="5" t="s">
        <v>18</v>
      </c>
      <c r="C36" s="70" t="s">
        <v>12</v>
      </c>
      <c r="D36" s="324"/>
      <c r="E36" s="306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5"/>
      <c r="BB36" s="80" t="str">
        <f t="shared" si="6"/>
        <v/>
      </c>
      <c r="BC36" s="11" t="str">
        <f t="shared" si="8"/>
        <v/>
      </c>
      <c r="BD36" s="47" t="str">
        <f t="shared" si="7"/>
        <v/>
      </c>
    </row>
    <row r="37" spans="1:56" ht="21" customHeight="1" x14ac:dyDescent="0.25">
      <c r="A37" s="27" t="s">
        <v>54</v>
      </c>
      <c r="B37" s="5" t="s">
        <v>17</v>
      </c>
      <c r="C37" s="70" t="s">
        <v>16</v>
      </c>
      <c r="D37" s="324"/>
      <c r="E37" s="306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5"/>
      <c r="BB37" s="80" t="str">
        <f t="shared" si="6"/>
        <v/>
      </c>
      <c r="BC37" s="11" t="str">
        <f t="shared" si="8"/>
        <v/>
      </c>
      <c r="BD37" s="47" t="str">
        <f t="shared" si="7"/>
        <v/>
      </c>
    </row>
    <row r="38" spans="1:56" ht="21" customHeight="1" x14ac:dyDescent="0.25">
      <c r="A38" s="27" t="s">
        <v>54</v>
      </c>
      <c r="B38" s="5" t="s">
        <v>61</v>
      </c>
      <c r="C38" s="70" t="s">
        <v>14</v>
      </c>
      <c r="D38" s="324"/>
      <c r="E38" s="306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5"/>
      <c r="BB38" s="80" t="str">
        <f t="shared" si="6"/>
        <v/>
      </c>
      <c r="BC38" s="11" t="str">
        <f t="shared" si="8"/>
        <v/>
      </c>
      <c r="BD38" s="47" t="str">
        <f t="shared" si="7"/>
        <v/>
      </c>
    </row>
    <row r="39" spans="1:56" ht="21" customHeight="1" x14ac:dyDescent="0.25">
      <c r="A39" s="27" t="s">
        <v>54</v>
      </c>
      <c r="B39" s="5" t="s">
        <v>15</v>
      </c>
      <c r="C39" s="70" t="s">
        <v>14</v>
      </c>
      <c r="D39" s="324"/>
      <c r="E39" s="306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5"/>
      <c r="BB39" s="80" t="str">
        <f t="shared" si="6"/>
        <v/>
      </c>
      <c r="BC39" s="11" t="str">
        <f t="shared" si="8"/>
        <v/>
      </c>
      <c r="BD39" s="47" t="str">
        <f t="shared" si="7"/>
        <v/>
      </c>
    </row>
    <row r="40" spans="1:56" ht="21" customHeight="1" x14ac:dyDescent="0.25">
      <c r="A40" s="27" t="s">
        <v>54</v>
      </c>
      <c r="B40" s="5" t="s">
        <v>32</v>
      </c>
      <c r="C40" s="70" t="s">
        <v>31</v>
      </c>
      <c r="D40" s="324"/>
      <c r="E40" s="306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5"/>
      <c r="BB40" s="80" t="str">
        <f t="shared" si="6"/>
        <v/>
      </c>
      <c r="BC40" s="11" t="str">
        <f t="shared" si="8"/>
        <v/>
      </c>
      <c r="BD40" s="47" t="str">
        <f t="shared" si="7"/>
        <v/>
      </c>
    </row>
    <row r="41" spans="1:56" ht="21" customHeight="1" x14ac:dyDescent="0.25">
      <c r="A41" s="27" t="s">
        <v>54</v>
      </c>
      <c r="B41" s="5" t="s">
        <v>32</v>
      </c>
      <c r="C41" s="70" t="s">
        <v>33</v>
      </c>
      <c r="D41" s="324"/>
      <c r="E41" s="306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5"/>
      <c r="BB41" s="80" t="str">
        <f t="shared" si="6"/>
        <v/>
      </c>
      <c r="BC41" s="11" t="str">
        <f t="shared" si="8"/>
        <v/>
      </c>
      <c r="BD41" s="47" t="str">
        <f t="shared" si="7"/>
        <v/>
      </c>
    </row>
    <row r="42" spans="1:56" ht="21" customHeight="1" x14ac:dyDescent="0.25">
      <c r="A42" s="27" t="s">
        <v>54</v>
      </c>
      <c r="B42" s="5" t="s">
        <v>42</v>
      </c>
      <c r="C42" s="70" t="s">
        <v>41</v>
      </c>
      <c r="D42" s="324"/>
      <c r="E42" s="306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5"/>
      <c r="BB42" s="80" t="str">
        <f t="shared" si="6"/>
        <v/>
      </c>
      <c r="BC42" s="11" t="str">
        <f t="shared" si="8"/>
        <v/>
      </c>
      <c r="BD42" s="47" t="str">
        <f t="shared" si="7"/>
        <v/>
      </c>
    </row>
    <row r="43" spans="1:56" ht="21" customHeight="1" x14ac:dyDescent="0.25">
      <c r="A43" s="27" t="s">
        <v>54</v>
      </c>
      <c r="B43" s="5" t="s">
        <v>42</v>
      </c>
      <c r="C43" s="70" t="s">
        <v>19</v>
      </c>
      <c r="D43" s="324"/>
      <c r="E43" s="306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5"/>
      <c r="BB43" s="80" t="str">
        <f t="shared" si="6"/>
        <v/>
      </c>
      <c r="BC43" s="11" t="str">
        <f t="shared" si="8"/>
        <v/>
      </c>
      <c r="BD43" s="47" t="str">
        <f t="shared" si="7"/>
        <v/>
      </c>
    </row>
    <row r="44" spans="1:56" ht="21" customHeight="1" x14ac:dyDescent="0.25">
      <c r="A44" s="27" t="s">
        <v>54</v>
      </c>
      <c r="B44" s="5" t="s">
        <v>20</v>
      </c>
      <c r="C44" s="70" t="s">
        <v>19</v>
      </c>
      <c r="D44" s="324"/>
      <c r="E44" s="306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5"/>
      <c r="BB44" s="80" t="str">
        <f t="shared" si="6"/>
        <v/>
      </c>
      <c r="BC44" s="11" t="str">
        <f t="shared" si="8"/>
        <v/>
      </c>
      <c r="BD44" s="47" t="str">
        <f t="shared" si="7"/>
        <v/>
      </c>
    </row>
    <row r="45" spans="1:56" ht="21" customHeight="1" x14ac:dyDescent="0.25">
      <c r="A45" s="27" t="s">
        <v>54</v>
      </c>
      <c r="B45" s="5" t="s">
        <v>20</v>
      </c>
      <c r="C45" s="70" t="s">
        <v>25</v>
      </c>
      <c r="D45" s="324"/>
      <c r="E45" s="306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5"/>
      <c r="BB45" s="80" t="str">
        <f t="shared" si="6"/>
        <v/>
      </c>
      <c r="BC45" s="11" t="str">
        <f t="shared" si="8"/>
        <v/>
      </c>
      <c r="BD45" s="47" t="str">
        <f t="shared" si="7"/>
        <v/>
      </c>
    </row>
    <row r="46" spans="1:56" ht="21" customHeight="1" x14ac:dyDescent="0.25">
      <c r="A46" s="27" t="s">
        <v>54</v>
      </c>
      <c r="B46" s="5" t="s">
        <v>9</v>
      </c>
      <c r="C46" s="70" t="s">
        <v>38</v>
      </c>
      <c r="D46" s="324"/>
      <c r="E46" s="306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5"/>
      <c r="BB46" s="80" t="str">
        <f t="shared" si="6"/>
        <v/>
      </c>
      <c r="BC46" s="11" t="str">
        <f t="shared" si="8"/>
        <v/>
      </c>
      <c r="BD46" s="47" t="str">
        <f t="shared" si="7"/>
        <v/>
      </c>
    </row>
    <row r="47" spans="1:56" ht="21" customHeight="1" x14ac:dyDescent="0.25">
      <c r="A47" s="27" t="s">
        <v>54</v>
      </c>
      <c r="B47" s="5" t="s">
        <v>9</v>
      </c>
      <c r="C47" s="70" t="s">
        <v>8</v>
      </c>
      <c r="D47" s="324"/>
      <c r="E47" s="306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5"/>
      <c r="BB47" s="80" t="str">
        <f t="shared" si="6"/>
        <v/>
      </c>
      <c r="BC47" s="11" t="str">
        <f t="shared" si="8"/>
        <v/>
      </c>
      <c r="BD47" s="47" t="str">
        <f t="shared" si="7"/>
        <v/>
      </c>
    </row>
    <row r="48" spans="1:56" ht="21" customHeight="1" x14ac:dyDescent="0.25">
      <c r="A48" s="27" t="s">
        <v>54</v>
      </c>
      <c r="B48" s="5" t="s">
        <v>13</v>
      </c>
      <c r="C48" s="70" t="s">
        <v>12</v>
      </c>
      <c r="D48" s="324"/>
      <c r="E48" s="306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  <c r="BA48" s="325"/>
      <c r="BB48" s="80" t="str">
        <f t="shared" si="6"/>
        <v/>
      </c>
      <c r="BC48" s="11" t="str">
        <f t="shared" si="8"/>
        <v/>
      </c>
      <c r="BD48" s="47" t="str">
        <f t="shared" si="7"/>
        <v/>
      </c>
    </row>
    <row r="49" spans="1:56" ht="21" customHeight="1" x14ac:dyDescent="0.25">
      <c r="A49" s="27" t="s">
        <v>54</v>
      </c>
      <c r="B49" s="5" t="s">
        <v>74</v>
      </c>
      <c r="C49" s="70" t="s">
        <v>75</v>
      </c>
      <c r="D49" s="324"/>
      <c r="E49" s="306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22"/>
      <c r="AW49" s="322"/>
      <c r="AX49" s="322"/>
      <c r="AY49" s="322"/>
      <c r="AZ49" s="322"/>
      <c r="BA49" s="325"/>
      <c r="BB49" s="80" t="str">
        <f t="shared" si="6"/>
        <v/>
      </c>
      <c r="BC49" s="11" t="str">
        <f t="shared" si="8"/>
        <v/>
      </c>
      <c r="BD49" s="47" t="str">
        <f t="shared" si="7"/>
        <v/>
      </c>
    </row>
    <row r="50" spans="1:56" ht="21" customHeight="1" x14ac:dyDescent="0.25">
      <c r="A50" s="27" t="s">
        <v>54</v>
      </c>
      <c r="B50" s="5" t="s">
        <v>67</v>
      </c>
      <c r="C50" s="70" t="s">
        <v>2</v>
      </c>
      <c r="D50" s="324"/>
      <c r="E50" s="306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2"/>
      <c r="AZ50" s="322"/>
      <c r="BA50" s="325"/>
      <c r="BB50" s="80" t="str">
        <f t="shared" si="6"/>
        <v/>
      </c>
      <c r="BC50" s="11" t="str">
        <f t="shared" si="8"/>
        <v/>
      </c>
      <c r="BD50" s="47" t="str">
        <f t="shared" si="7"/>
        <v/>
      </c>
    </row>
    <row r="51" spans="1:56" ht="21" customHeight="1" x14ac:dyDescent="0.25">
      <c r="A51" s="27" t="s">
        <v>54</v>
      </c>
      <c r="B51" s="5" t="s">
        <v>46</v>
      </c>
      <c r="C51" s="70" t="s">
        <v>45</v>
      </c>
      <c r="D51" s="324"/>
      <c r="E51" s="306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  <c r="AW51" s="322"/>
      <c r="AX51" s="322"/>
      <c r="AY51" s="322"/>
      <c r="AZ51" s="322"/>
      <c r="BA51" s="325"/>
      <c r="BB51" s="80" t="str">
        <f t="shared" si="6"/>
        <v/>
      </c>
      <c r="BC51" s="11" t="str">
        <f t="shared" si="8"/>
        <v/>
      </c>
      <c r="BD51" s="47" t="str">
        <f t="shared" si="7"/>
        <v/>
      </c>
    </row>
    <row r="52" spans="1:56" ht="21" customHeight="1" x14ac:dyDescent="0.25">
      <c r="A52" s="27" t="s">
        <v>54</v>
      </c>
      <c r="B52" s="5" t="s">
        <v>11</v>
      </c>
      <c r="C52" s="70" t="s">
        <v>10</v>
      </c>
      <c r="D52" s="324"/>
      <c r="E52" s="306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  <c r="AN52" s="322"/>
      <c r="AO52" s="322"/>
      <c r="AP52" s="322"/>
      <c r="AQ52" s="322"/>
      <c r="AR52" s="322"/>
      <c r="AS52" s="322"/>
      <c r="AT52" s="322"/>
      <c r="AU52" s="322"/>
      <c r="AV52" s="322"/>
      <c r="AW52" s="322"/>
      <c r="AX52" s="322"/>
      <c r="AY52" s="322"/>
      <c r="AZ52" s="322"/>
      <c r="BA52" s="325"/>
      <c r="BB52" s="80" t="str">
        <f t="shared" si="6"/>
        <v/>
      </c>
      <c r="BC52" s="11" t="str">
        <f t="shared" si="8"/>
        <v/>
      </c>
      <c r="BD52" s="47" t="str">
        <f t="shared" si="7"/>
        <v/>
      </c>
    </row>
    <row r="53" spans="1:56" ht="21" customHeight="1" x14ac:dyDescent="0.25">
      <c r="A53" s="27" t="s">
        <v>54</v>
      </c>
      <c r="B53" s="5" t="s">
        <v>97</v>
      </c>
      <c r="C53" s="70" t="s">
        <v>98</v>
      </c>
      <c r="D53" s="324"/>
      <c r="E53" s="306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5"/>
      <c r="BB53" s="80" t="str">
        <f t="shared" si="6"/>
        <v/>
      </c>
      <c r="BC53" s="11" t="str">
        <f t="shared" si="8"/>
        <v/>
      </c>
      <c r="BD53" s="47" t="str">
        <f t="shared" si="7"/>
        <v/>
      </c>
    </row>
    <row r="54" spans="1:56" ht="21" customHeight="1" x14ac:dyDescent="0.25">
      <c r="A54" s="27" t="s">
        <v>54</v>
      </c>
      <c r="B54" s="5" t="s">
        <v>50</v>
      </c>
      <c r="C54" s="70" t="s">
        <v>49</v>
      </c>
      <c r="D54" s="324"/>
      <c r="E54" s="306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5"/>
      <c r="BB54" s="80" t="str">
        <f t="shared" si="6"/>
        <v/>
      </c>
      <c r="BC54" s="11" t="str">
        <f t="shared" si="8"/>
        <v/>
      </c>
      <c r="BD54" s="47" t="str">
        <f t="shared" si="7"/>
        <v/>
      </c>
    </row>
    <row r="55" spans="1:56" ht="21" customHeight="1" x14ac:dyDescent="0.25">
      <c r="A55" s="27" t="s">
        <v>54</v>
      </c>
      <c r="B55" s="5" t="s">
        <v>44</v>
      </c>
      <c r="C55" s="70" t="s">
        <v>19</v>
      </c>
      <c r="D55" s="324"/>
      <c r="E55" s="306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2"/>
      <c r="BA55" s="325"/>
      <c r="BB55" s="80" t="str">
        <f t="shared" si="6"/>
        <v/>
      </c>
      <c r="BC55" s="11" t="str">
        <f t="shared" si="8"/>
        <v/>
      </c>
      <c r="BD55" s="47" t="str">
        <f t="shared" si="7"/>
        <v/>
      </c>
    </row>
    <row r="56" spans="1:56" ht="21" customHeight="1" x14ac:dyDescent="0.25">
      <c r="A56" s="27" t="s">
        <v>54</v>
      </c>
      <c r="B56" s="5" t="s">
        <v>60</v>
      </c>
      <c r="C56" s="70" t="s">
        <v>31</v>
      </c>
      <c r="D56" s="324"/>
      <c r="E56" s="306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5"/>
      <c r="BB56" s="80" t="str">
        <f t="shared" si="6"/>
        <v/>
      </c>
      <c r="BC56" s="11" t="str">
        <f t="shared" si="8"/>
        <v/>
      </c>
      <c r="BD56" s="47" t="str">
        <f t="shared" si="7"/>
        <v/>
      </c>
    </row>
    <row r="57" spans="1:56" ht="21" customHeight="1" x14ac:dyDescent="0.25">
      <c r="A57" s="27" t="s">
        <v>54</v>
      </c>
      <c r="B57" s="5" t="s">
        <v>37</v>
      </c>
      <c r="C57" s="70" t="s">
        <v>36</v>
      </c>
      <c r="D57" s="324"/>
      <c r="E57" s="306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2"/>
      <c r="AM57" s="322"/>
      <c r="AN57" s="322"/>
      <c r="AO57" s="322"/>
      <c r="AP57" s="322"/>
      <c r="AQ57" s="322"/>
      <c r="AR57" s="322"/>
      <c r="AS57" s="322"/>
      <c r="AT57" s="322"/>
      <c r="AU57" s="322"/>
      <c r="AV57" s="322"/>
      <c r="AW57" s="322"/>
      <c r="AX57" s="322"/>
      <c r="AY57" s="322"/>
      <c r="AZ57" s="322"/>
      <c r="BA57" s="325"/>
      <c r="BB57" s="80" t="str">
        <f t="shared" si="6"/>
        <v/>
      </c>
      <c r="BC57" s="11" t="str">
        <f t="shared" si="8"/>
        <v/>
      </c>
      <c r="BD57" s="47" t="str">
        <f t="shared" si="7"/>
        <v/>
      </c>
    </row>
    <row r="58" spans="1:56" ht="21" customHeight="1" thickBot="1" x14ac:dyDescent="0.3">
      <c r="A58" s="28" t="s">
        <v>54</v>
      </c>
      <c r="B58" s="29" t="s">
        <v>95</v>
      </c>
      <c r="C58" s="71" t="s">
        <v>96</v>
      </c>
      <c r="D58" s="333"/>
      <c r="E58" s="315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8"/>
      <c r="BB58" s="81" t="str">
        <f t="shared" si="6"/>
        <v/>
      </c>
      <c r="BC58" s="48" t="str">
        <f t="shared" si="8"/>
        <v/>
      </c>
      <c r="BD58" s="49" t="str">
        <f t="shared" si="7"/>
        <v/>
      </c>
    </row>
    <row r="59" spans="1:56" s="8" customFormat="1" ht="21" customHeight="1" thickBot="1" x14ac:dyDescent="0.3">
      <c r="A59" s="13"/>
      <c r="B59" s="14"/>
      <c r="C59" s="14"/>
      <c r="D59" s="15"/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41"/>
      <c r="BC59" s="18"/>
      <c r="BD59" s="17"/>
    </row>
    <row r="60" spans="1:56" ht="27" customHeight="1" x14ac:dyDescent="0.2">
      <c r="A60" s="272" t="s">
        <v>104</v>
      </c>
      <c r="B60" s="273"/>
      <c r="C60" s="274"/>
      <c r="D60" s="329">
        <f>IF(D1&lt;&gt;"",COUNT(D3:D58),"")</f>
        <v>0</v>
      </c>
      <c r="E60" s="330"/>
      <c r="F60" s="331">
        <f>IF(F1&lt;&gt;"",COUNT(F3:F58),"")</f>
        <v>0</v>
      </c>
      <c r="G60" s="330"/>
      <c r="H60" s="331">
        <f>IF(H1&lt;&gt;"",COUNT(H3:H58),"")</f>
        <v>0</v>
      </c>
      <c r="I60" s="330"/>
      <c r="J60" s="331">
        <f>IF(J1&lt;&gt;"",COUNT(J3:J58),"")</f>
        <v>0</v>
      </c>
      <c r="K60" s="330"/>
      <c r="L60" s="331">
        <f>IF(L1&lt;&gt;"",COUNT(L3:L58),"")</f>
        <v>0</v>
      </c>
      <c r="M60" s="331"/>
      <c r="N60" s="331">
        <f>IF(N1&lt;&gt;"",COUNT(N3:N58),"")</f>
        <v>0</v>
      </c>
      <c r="O60" s="331"/>
      <c r="P60" s="331">
        <f>IF(P1&lt;&gt;"",COUNT(P3:P58),"")</f>
        <v>0</v>
      </c>
      <c r="Q60" s="331"/>
      <c r="R60" s="331">
        <f>IF(R1&lt;&gt;"",COUNT(R3:R58),"")</f>
        <v>0</v>
      </c>
      <c r="S60" s="331"/>
      <c r="T60" s="331">
        <f>IF(T1&lt;&gt;"",COUNT(T3:T58),"")</f>
        <v>0</v>
      </c>
      <c r="U60" s="331"/>
      <c r="V60" s="331">
        <f>IF(V1&lt;&gt;"",COUNT(V3:V58),"")</f>
        <v>0</v>
      </c>
      <c r="W60" s="331"/>
      <c r="X60" s="331">
        <f>IF(X1&lt;&gt;"",COUNT(X3:X58),"")</f>
        <v>0</v>
      </c>
      <c r="Y60" s="331"/>
      <c r="Z60" s="336">
        <f>IF(Z1&lt;&gt;"",COUNT(Z3:Z58),"")</f>
        <v>0</v>
      </c>
      <c r="AA60" s="336"/>
      <c r="AB60" s="336">
        <f>IF(AB1&lt;&gt;"",COUNT(AB3:AB58),"")</f>
        <v>0</v>
      </c>
      <c r="AC60" s="336"/>
      <c r="AD60" s="336">
        <f>IF(AD1&lt;&gt;"",COUNT(AD3:AD58),"")</f>
        <v>0</v>
      </c>
      <c r="AE60" s="336"/>
      <c r="AF60" s="336">
        <f>IF(AF1&lt;&gt;"",COUNT(AF3:AF58),"")</f>
        <v>0</v>
      </c>
      <c r="AG60" s="336"/>
      <c r="AH60" s="336">
        <f>IF(AH1&lt;&gt;"",COUNT(AH3:AH58),"")</f>
        <v>0</v>
      </c>
      <c r="AI60" s="336"/>
      <c r="AJ60" s="336">
        <f>IF(AJ1&lt;&gt;"",COUNT(AJ3:AJ58),"")</f>
        <v>0</v>
      </c>
      <c r="AK60" s="336"/>
      <c r="AL60" s="331">
        <f>IF(AL1&lt;&gt;"",COUNT(AL3:AL58),"")</f>
        <v>0</v>
      </c>
      <c r="AM60" s="331"/>
      <c r="AN60" s="331">
        <f>IF(AN1&lt;&gt;"",COUNT(AN3:AN58),"")</f>
        <v>0</v>
      </c>
      <c r="AO60" s="331"/>
      <c r="AP60" s="331">
        <f>IF(AP1&lt;&gt;"",COUNT(AP3:AP58),"")</f>
        <v>0</v>
      </c>
      <c r="AQ60" s="331"/>
      <c r="AR60" s="331">
        <f>IF(AR1&lt;&gt;"",COUNT(AR3:AR58),"")</f>
        <v>0</v>
      </c>
      <c r="AS60" s="331"/>
      <c r="AT60" s="331">
        <f>IF(AT1&lt;&gt;"",COUNT(AT3:AT58),"")</f>
        <v>0</v>
      </c>
      <c r="AU60" s="331"/>
      <c r="AV60" s="331">
        <f>IF(AV1&lt;&gt;"",COUNT(AV3:AV58),"")</f>
        <v>0</v>
      </c>
      <c r="AW60" s="331"/>
      <c r="AX60" s="331">
        <f>IF(AX1&lt;&gt;"",COUNT(AX3:AX58),"")</f>
        <v>0</v>
      </c>
      <c r="AY60" s="331"/>
      <c r="AZ60" s="331">
        <f>IF(AZ1&lt;&gt;"",COUNT(AZ3:AZ58),"")</f>
        <v>0</v>
      </c>
      <c r="BA60" s="332"/>
      <c r="BB60" s="82">
        <f>SUM(D60:BA60)/COUNT(D60:BA60)</f>
        <v>0</v>
      </c>
      <c r="BC60" s="42"/>
    </row>
    <row r="61" spans="1:56" ht="27" customHeight="1" x14ac:dyDescent="0.2">
      <c r="A61" s="337" t="s">
        <v>105</v>
      </c>
      <c r="B61" s="348"/>
      <c r="C61" s="349"/>
      <c r="D61" s="350"/>
      <c r="E61" s="335"/>
      <c r="F61" s="334"/>
      <c r="G61" s="335"/>
      <c r="H61" s="334"/>
      <c r="I61" s="335"/>
      <c r="J61" s="334"/>
      <c r="K61" s="335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34"/>
      <c r="AM61" s="335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334"/>
      <c r="AZ61" s="334"/>
      <c r="BA61" s="345"/>
      <c r="BB61" s="83" t="e">
        <f>SUM(D61:BA61)/COUNT(D61:BA61)</f>
        <v>#DIV/0!</v>
      </c>
      <c r="BC61" s="43"/>
    </row>
    <row r="62" spans="1:56" ht="27" customHeight="1" x14ac:dyDescent="0.2">
      <c r="A62" s="337" t="s">
        <v>106</v>
      </c>
      <c r="B62" s="338"/>
      <c r="C62" s="339"/>
      <c r="D62" s="340" t="e">
        <f>100/D61*D60</f>
        <v>#DIV/0!</v>
      </c>
      <c r="E62" s="335"/>
      <c r="F62" s="341" t="e">
        <f t="shared" ref="F62:AF62" si="9">100/F61*F60</f>
        <v>#DIV/0!</v>
      </c>
      <c r="G62" s="342"/>
      <c r="H62" s="341" t="e">
        <f t="shared" si="9"/>
        <v>#DIV/0!</v>
      </c>
      <c r="I62" s="342"/>
      <c r="J62" s="341" t="e">
        <f t="shared" si="9"/>
        <v>#DIV/0!</v>
      </c>
      <c r="K62" s="342"/>
      <c r="L62" s="341" t="e">
        <f t="shared" si="9"/>
        <v>#DIV/0!</v>
      </c>
      <c r="M62" s="341"/>
      <c r="N62" s="334" t="e">
        <f t="shared" si="9"/>
        <v>#DIV/0!</v>
      </c>
      <c r="O62" s="334"/>
      <c r="P62" s="341" t="e">
        <f t="shared" si="9"/>
        <v>#DIV/0!</v>
      </c>
      <c r="Q62" s="341"/>
      <c r="R62" s="341" t="e">
        <f t="shared" si="9"/>
        <v>#DIV/0!</v>
      </c>
      <c r="S62" s="341"/>
      <c r="T62" s="341" t="e">
        <f t="shared" si="9"/>
        <v>#DIV/0!</v>
      </c>
      <c r="U62" s="341"/>
      <c r="V62" s="334" t="e">
        <f t="shared" si="9"/>
        <v>#DIV/0!</v>
      </c>
      <c r="W62" s="334"/>
      <c r="X62" s="341" t="e">
        <f t="shared" si="9"/>
        <v>#DIV/0!</v>
      </c>
      <c r="Y62" s="341"/>
      <c r="Z62" s="341" t="e">
        <f t="shared" si="9"/>
        <v>#DIV/0!</v>
      </c>
      <c r="AA62" s="341"/>
      <c r="AB62" s="341" t="e">
        <f t="shared" si="9"/>
        <v>#DIV/0!</v>
      </c>
      <c r="AC62" s="341"/>
      <c r="AD62" s="341" t="e">
        <f t="shared" si="9"/>
        <v>#DIV/0!</v>
      </c>
      <c r="AE62" s="341"/>
      <c r="AF62" s="341" t="e">
        <f t="shared" si="9"/>
        <v>#DIV/0!</v>
      </c>
      <c r="AG62" s="341"/>
      <c r="AH62" s="341" t="e">
        <f t="shared" ref="AH62:AJ62" si="10">100/AH61*AH60</f>
        <v>#DIV/0!</v>
      </c>
      <c r="AI62" s="341"/>
      <c r="AJ62" s="341" t="e">
        <f t="shared" si="10"/>
        <v>#DIV/0!</v>
      </c>
      <c r="AK62" s="341"/>
      <c r="AL62" s="351" t="e">
        <f t="shared" ref="AL62:AX62" si="11">100/AL61*AL60</f>
        <v>#DIV/0!</v>
      </c>
      <c r="AM62" s="335"/>
      <c r="AN62" s="341" t="e">
        <f t="shared" si="11"/>
        <v>#DIV/0!</v>
      </c>
      <c r="AO62" s="341"/>
      <c r="AP62" s="341" t="e">
        <f t="shared" ref="AP62:AV62" si="12">100/AP61*AP60</f>
        <v>#DIV/0!</v>
      </c>
      <c r="AQ62" s="341"/>
      <c r="AR62" s="341" t="e">
        <f t="shared" ref="AR62" si="13">100/AR61*AR60</f>
        <v>#DIV/0!</v>
      </c>
      <c r="AS62" s="341"/>
      <c r="AT62" s="341" t="e">
        <f t="shared" si="12"/>
        <v>#DIV/0!</v>
      </c>
      <c r="AU62" s="341"/>
      <c r="AV62" s="346" t="e">
        <f t="shared" si="12"/>
        <v>#DIV/0!</v>
      </c>
      <c r="AW62" s="346"/>
      <c r="AX62" s="341" t="e">
        <f t="shared" si="11"/>
        <v>#DIV/0!</v>
      </c>
      <c r="AY62" s="341"/>
      <c r="AZ62" s="341" t="e">
        <f t="shared" ref="AZ62" si="14">100/AZ61*AZ60</f>
        <v>#DIV/0!</v>
      </c>
      <c r="BA62" s="347"/>
      <c r="BB62" s="83" t="e">
        <f>SUM(D62:BA62)/COUNT(D62:BA62)</f>
        <v>#DIV/0!</v>
      </c>
      <c r="BC62" s="43"/>
    </row>
    <row r="63" spans="1:56" ht="27" customHeight="1" thickBot="1" x14ac:dyDescent="0.25">
      <c r="A63" s="353" t="s">
        <v>110</v>
      </c>
      <c r="B63" s="354"/>
      <c r="C63" s="355"/>
      <c r="D63" s="356" t="e">
        <f>SUM(D3:E58)/COUNT(D3:E58)</f>
        <v>#DIV/0!</v>
      </c>
      <c r="E63" s="344"/>
      <c r="F63" s="343" t="e">
        <f>SUM(F3:G58)/COUNT(F3:G58)</f>
        <v>#DIV/0!</v>
      </c>
      <c r="G63" s="344"/>
      <c r="H63" s="343" t="e">
        <f>SUM(H3:I58)/COUNT(H3:I58)</f>
        <v>#DIV/0!</v>
      </c>
      <c r="I63" s="344"/>
      <c r="J63" s="343" t="e">
        <f>SUM(J3:K58)/COUNT(J3:K58)</f>
        <v>#DIV/0!</v>
      </c>
      <c r="K63" s="344"/>
      <c r="L63" s="343" t="e">
        <f>SUM(L3:M58)/COUNT(L3:M58)</f>
        <v>#DIV/0!</v>
      </c>
      <c r="M63" s="344"/>
      <c r="N63" s="343" t="e">
        <f>SUM(N3:O58)/COUNT(N3:O58)</f>
        <v>#DIV/0!</v>
      </c>
      <c r="O63" s="344"/>
      <c r="P63" s="343" t="e">
        <f>SUM(P3:Q58)/COUNT(P3:Q58)</f>
        <v>#DIV/0!</v>
      </c>
      <c r="Q63" s="344"/>
      <c r="R63" s="343" t="e">
        <f>SUM(R3:S58)/COUNT(R3:S58)</f>
        <v>#DIV/0!</v>
      </c>
      <c r="S63" s="344"/>
      <c r="T63" s="343" t="e">
        <f>SUM(T3:U58)/COUNT(T3:U58)</f>
        <v>#DIV/0!</v>
      </c>
      <c r="U63" s="344"/>
      <c r="V63" s="343" t="e">
        <f>SUM(V3:W58)/COUNT(V3:W58)</f>
        <v>#DIV/0!</v>
      </c>
      <c r="W63" s="344"/>
      <c r="X63" s="343" t="e">
        <f>SUM(X3:Y58)/COUNT(X3:Y58)</f>
        <v>#DIV/0!</v>
      </c>
      <c r="Y63" s="344"/>
      <c r="Z63" s="343" t="e">
        <f>SUM(Z3:AA58)/COUNT(Z3:AA58)</f>
        <v>#DIV/0!</v>
      </c>
      <c r="AA63" s="344"/>
      <c r="AB63" s="343" t="e">
        <f>SUM(AB3:AC58)/COUNT(AB3:AC58)</f>
        <v>#DIV/0!</v>
      </c>
      <c r="AC63" s="344"/>
      <c r="AD63" s="343" t="e">
        <f>SUM(AD3:AE58)/COUNT(AD3:AE58)</f>
        <v>#DIV/0!</v>
      </c>
      <c r="AE63" s="344"/>
      <c r="AF63" s="343" t="e">
        <f>SUM(AF3:AG58)/COUNT(AF3:AG58)</f>
        <v>#DIV/0!</v>
      </c>
      <c r="AG63" s="344"/>
      <c r="AH63" s="343" t="e">
        <f>SUM(AH3:AI58)/COUNT(AH3:AI58)</f>
        <v>#DIV/0!</v>
      </c>
      <c r="AI63" s="344"/>
      <c r="AJ63" s="343" t="e">
        <f>SUM(AJ3:AK58)/COUNT(AJ3:AK58)</f>
        <v>#DIV/0!</v>
      </c>
      <c r="AK63" s="344"/>
      <c r="AL63" s="343" t="e">
        <f>SUM(AL3:AM58)/COUNT(AL3:AM58)</f>
        <v>#DIV/0!</v>
      </c>
      <c r="AM63" s="344"/>
      <c r="AN63" s="343" t="e">
        <f>SUM(AN3:AO58)/COUNT(AN3:AO58)</f>
        <v>#DIV/0!</v>
      </c>
      <c r="AO63" s="344"/>
      <c r="AP63" s="343" t="e">
        <f>SUM(AP3:AQ58)/COUNT(AP3:AQ58)</f>
        <v>#DIV/0!</v>
      </c>
      <c r="AQ63" s="344"/>
      <c r="AR63" s="343" t="e">
        <f>SUM(AR3:AS58)/COUNT(AR3:AS58)</f>
        <v>#DIV/0!</v>
      </c>
      <c r="AS63" s="344"/>
      <c r="AT63" s="343" t="e">
        <f>SUM(AT3:AU58)/COUNT(AT3:AU58)</f>
        <v>#DIV/0!</v>
      </c>
      <c r="AU63" s="344"/>
      <c r="AV63" s="343" t="e">
        <f>SUM(AV3:AW58)/COUNT(AV3:AW58)</f>
        <v>#DIV/0!</v>
      </c>
      <c r="AW63" s="344"/>
      <c r="AX63" s="343" t="e">
        <f>SUM(AX3:AY58)/COUNT(AX3:AY58)</f>
        <v>#DIV/0!</v>
      </c>
      <c r="AY63" s="344"/>
      <c r="AZ63" s="343" t="e">
        <f>SUM(AZ3:BA58)/COUNT(AZ3:BA58)</f>
        <v>#DIV/0!</v>
      </c>
      <c r="BA63" s="352"/>
      <c r="BB63" s="84" t="e">
        <f>SUM(D63:BA63)/COUNT(D63:BA63)</f>
        <v>#DIV/0!</v>
      </c>
      <c r="BC63" s="44"/>
    </row>
  </sheetData>
  <mergeCells count="1454">
    <mergeCell ref="AT63:AU63"/>
    <mergeCell ref="AV63:AW63"/>
    <mergeCell ref="AX63:AY63"/>
    <mergeCell ref="AZ63:BA63"/>
    <mergeCell ref="AD63:AE63"/>
    <mergeCell ref="AF63:AG63"/>
    <mergeCell ref="AH63:AI63"/>
    <mergeCell ref="AJ63:AK63"/>
    <mergeCell ref="AL63:AM63"/>
    <mergeCell ref="AN63:AO63"/>
    <mergeCell ref="R63:S63"/>
    <mergeCell ref="T63:U63"/>
    <mergeCell ref="V63:W63"/>
    <mergeCell ref="X63:Y63"/>
    <mergeCell ref="Z63:AA63"/>
    <mergeCell ref="AB63:AC63"/>
    <mergeCell ref="A63:C63"/>
    <mergeCell ref="D63:E63"/>
    <mergeCell ref="F63:G63"/>
    <mergeCell ref="H63:I63"/>
    <mergeCell ref="J63:K63"/>
    <mergeCell ref="L63:M63"/>
    <mergeCell ref="N63:O63"/>
    <mergeCell ref="P63:Q63"/>
    <mergeCell ref="AL62:AM62"/>
    <mergeCell ref="AN62:AO62"/>
    <mergeCell ref="AP62:AQ62"/>
    <mergeCell ref="AR62:AS62"/>
    <mergeCell ref="AT62:AU62"/>
    <mergeCell ref="AV62:AW62"/>
    <mergeCell ref="Z62:AA62"/>
    <mergeCell ref="AB62:AC62"/>
    <mergeCell ref="AD62:AE62"/>
    <mergeCell ref="AF62:AG62"/>
    <mergeCell ref="AH62:AI62"/>
    <mergeCell ref="AJ62:AK62"/>
    <mergeCell ref="N62:O62"/>
    <mergeCell ref="P62:Q62"/>
    <mergeCell ref="R62:S62"/>
    <mergeCell ref="T62:U62"/>
    <mergeCell ref="V62:W62"/>
    <mergeCell ref="X62:Y62"/>
    <mergeCell ref="A62:C62"/>
    <mergeCell ref="D62:E62"/>
    <mergeCell ref="F62:G62"/>
    <mergeCell ref="H62:I62"/>
    <mergeCell ref="AP63:AQ63"/>
    <mergeCell ref="AR63:AS63"/>
    <mergeCell ref="J62:K62"/>
    <mergeCell ref="L62:M62"/>
    <mergeCell ref="AP61:AQ61"/>
    <mergeCell ref="AR61:AS61"/>
    <mergeCell ref="AT61:AU61"/>
    <mergeCell ref="AV61:AW61"/>
    <mergeCell ref="AX61:AY61"/>
    <mergeCell ref="AZ61:BA61"/>
    <mergeCell ref="AD61:AE61"/>
    <mergeCell ref="AF61:AG61"/>
    <mergeCell ref="AH61:AI61"/>
    <mergeCell ref="AJ61:AK61"/>
    <mergeCell ref="AL61:AM61"/>
    <mergeCell ref="AN61:AO61"/>
    <mergeCell ref="R61:S61"/>
    <mergeCell ref="T61:U61"/>
    <mergeCell ref="V61:W61"/>
    <mergeCell ref="X61:Y61"/>
    <mergeCell ref="Z61:AA61"/>
    <mergeCell ref="AB61:AC61"/>
    <mergeCell ref="AX62:AY62"/>
    <mergeCell ref="AZ62:BA62"/>
    <mergeCell ref="A61:C61"/>
    <mergeCell ref="D61:E61"/>
    <mergeCell ref="F61:G61"/>
    <mergeCell ref="H61:I61"/>
    <mergeCell ref="J61:K61"/>
    <mergeCell ref="L61:M61"/>
    <mergeCell ref="N61:O61"/>
    <mergeCell ref="P61:Q61"/>
    <mergeCell ref="AL60:AM60"/>
    <mergeCell ref="AN60:AO60"/>
    <mergeCell ref="AP60:AQ60"/>
    <mergeCell ref="AR60:AS60"/>
    <mergeCell ref="AT60:AU60"/>
    <mergeCell ref="AV60:AW60"/>
    <mergeCell ref="Z60:AA60"/>
    <mergeCell ref="AB60:AC60"/>
    <mergeCell ref="AD60:AE60"/>
    <mergeCell ref="AF60:AG60"/>
    <mergeCell ref="AH60:AI60"/>
    <mergeCell ref="AJ60:AK60"/>
    <mergeCell ref="N60:O60"/>
    <mergeCell ref="P60:Q60"/>
    <mergeCell ref="R60:S60"/>
    <mergeCell ref="T60:U60"/>
    <mergeCell ref="V60:W60"/>
    <mergeCell ref="X60:Y60"/>
    <mergeCell ref="AZ58:BA58"/>
    <mergeCell ref="A60:C60"/>
    <mergeCell ref="D60:E60"/>
    <mergeCell ref="F60:G60"/>
    <mergeCell ref="H60:I60"/>
    <mergeCell ref="J60:K60"/>
    <mergeCell ref="L60:M60"/>
    <mergeCell ref="AH58:AI58"/>
    <mergeCell ref="AJ58:AK58"/>
    <mergeCell ref="AL58:AM58"/>
    <mergeCell ref="AN58:AO58"/>
    <mergeCell ref="AP58:AQ58"/>
    <mergeCell ref="AR58:AS58"/>
    <mergeCell ref="V58:W58"/>
    <mergeCell ref="X58:Y58"/>
    <mergeCell ref="Z58:AA58"/>
    <mergeCell ref="AB58:AC58"/>
    <mergeCell ref="AD58:AE58"/>
    <mergeCell ref="AF58:AG58"/>
    <mergeCell ref="AX60:AY60"/>
    <mergeCell ref="AZ60:BA60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AT58:AU58"/>
    <mergeCell ref="AV58:AW58"/>
    <mergeCell ref="AN57:AO57"/>
    <mergeCell ref="AP57:AQ57"/>
    <mergeCell ref="AR57:AS57"/>
    <mergeCell ref="AT57:AU57"/>
    <mergeCell ref="AV57:AW57"/>
    <mergeCell ref="AX57:AY57"/>
    <mergeCell ref="AB57:AC57"/>
    <mergeCell ref="AD57:AE57"/>
    <mergeCell ref="AF57:AG57"/>
    <mergeCell ref="AH57:AI57"/>
    <mergeCell ref="AJ57:AK57"/>
    <mergeCell ref="AL57:AM57"/>
    <mergeCell ref="P57:Q57"/>
    <mergeCell ref="R57:S57"/>
    <mergeCell ref="T57:U57"/>
    <mergeCell ref="V57:W57"/>
    <mergeCell ref="X57:Y57"/>
    <mergeCell ref="Z57:AA57"/>
    <mergeCell ref="AX58:AY58"/>
    <mergeCell ref="AZ56:BA56"/>
    <mergeCell ref="D57:E57"/>
    <mergeCell ref="F57:G57"/>
    <mergeCell ref="H57:I57"/>
    <mergeCell ref="J57:K57"/>
    <mergeCell ref="L57:M57"/>
    <mergeCell ref="N57:O57"/>
    <mergeCell ref="AH56:AI56"/>
    <mergeCell ref="AJ56:AK56"/>
    <mergeCell ref="AL56:AM56"/>
    <mergeCell ref="AN56:AO56"/>
    <mergeCell ref="AP56:AQ56"/>
    <mergeCell ref="AR56:AS56"/>
    <mergeCell ref="V56:W56"/>
    <mergeCell ref="X56:Y56"/>
    <mergeCell ref="Z56:AA56"/>
    <mergeCell ref="AB56:AC56"/>
    <mergeCell ref="AD56:AE56"/>
    <mergeCell ref="AF56:AG56"/>
    <mergeCell ref="AZ57:BA57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AT56:AU56"/>
    <mergeCell ref="AV56:AW56"/>
    <mergeCell ref="AN55:AO55"/>
    <mergeCell ref="AP55:AQ55"/>
    <mergeCell ref="AR55:AS55"/>
    <mergeCell ref="AT55:AU55"/>
    <mergeCell ref="AV55:AW55"/>
    <mergeCell ref="AX55:AY55"/>
    <mergeCell ref="AB55:AC55"/>
    <mergeCell ref="AD55:AE55"/>
    <mergeCell ref="AF55:AG55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X56:AY56"/>
    <mergeCell ref="AZ54:BA54"/>
    <mergeCell ref="D55:E55"/>
    <mergeCell ref="F55:G55"/>
    <mergeCell ref="H55:I55"/>
    <mergeCell ref="J55:K55"/>
    <mergeCell ref="L55:M55"/>
    <mergeCell ref="N55:O55"/>
    <mergeCell ref="AH54:AI54"/>
    <mergeCell ref="AJ54:AK54"/>
    <mergeCell ref="AL54:AM54"/>
    <mergeCell ref="AN54:AO54"/>
    <mergeCell ref="AP54:AQ54"/>
    <mergeCell ref="AR54:AS54"/>
    <mergeCell ref="V54:W54"/>
    <mergeCell ref="X54:Y54"/>
    <mergeCell ref="Z54:AA54"/>
    <mergeCell ref="AB54:AC54"/>
    <mergeCell ref="AD54:AE54"/>
    <mergeCell ref="AF54:AG54"/>
    <mergeCell ref="AZ55:BA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AT54:AU54"/>
    <mergeCell ref="AV54:AW54"/>
    <mergeCell ref="AN53:AO53"/>
    <mergeCell ref="AP53:AQ53"/>
    <mergeCell ref="AR53:AS53"/>
    <mergeCell ref="AT53:AU53"/>
    <mergeCell ref="AV53:AW53"/>
    <mergeCell ref="AX53:AY53"/>
    <mergeCell ref="AB53:AC53"/>
    <mergeCell ref="AD53:AE53"/>
    <mergeCell ref="AF53:AG53"/>
    <mergeCell ref="AH53:AI53"/>
    <mergeCell ref="AJ53:AK53"/>
    <mergeCell ref="AL53:AM53"/>
    <mergeCell ref="P53:Q53"/>
    <mergeCell ref="R53:S53"/>
    <mergeCell ref="T53:U53"/>
    <mergeCell ref="V53:W53"/>
    <mergeCell ref="X53:Y53"/>
    <mergeCell ref="Z53:AA53"/>
    <mergeCell ref="AX54:AY54"/>
    <mergeCell ref="AZ52:BA52"/>
    <mergeCell ref="D53:E53"/>
    <mergeCell ref="F53:G53"/>
    <mergeCell ref="H53:I53"/>
    <mergeCell ref="J53:K53"/>
    <mergeCell ref="L53:M53"/>
    <mergeCell ref="N53:O53"/>
    <mergeCell ref="AH52:AI52"/>
    <mergeCell ref="AJ52:AK52"/>
    <mergeCell ref="AL52:AM52"/>
    <mergeCell ref="AN52:AO52"/>
    <mergeCell ref="AP52:AQ52"/>
    <mergeCell ref="AR52:AS52"/>
    <mergeCell ref="V52:W52"/>
    <mergeCell ref="X52:Y52"/>
    <mergeCell ref="Z52:AA52"/>
    <mergeCell ref="AB52:AC52"/>
    <mergeCell ref="AD52:AE52"/>
    <mergeCell ref="AF52:AG52"/>
    <mergeCell ref="AZ53:BA53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AT52:AU52"/>
    <mergeCell ref="AV52:AW52"/>
    <mergeCell ref="AN51:AO51"/>
    <mergeCell ref="AP51:AQ51"/>
    <mergeCell ref="AR51:AS51"/>
    <mergeCell ref="AT51:AU51"/>
    <mergeCell ref="AV51:AW51"/>
    <mergeCell ref="AX51:AY51"/>
    <mergeCell ref="AB51:AC51"/>
    <mergeCell ref="AD51:AE51"/>
    <mergeCell ref="AF51:AG51"/>
    <mergeCell ref="AH51:AI51"/>
    <mergeCell ref="AJ51:AK51"/>
    <mergeCell ref="AL51:AM51"/>
    <mergeCell ref="P51:Q51"/>
    <mergeCell ref="R51:S51"/>
    <mergeCell ref="T51:U51"/>
    <mergeCell ref="V51:W51"/>
    <mergeCell ref="X51:Y51"/>
    <mergeCell ref="Z51:AA51"/>
    <mergeCell ref="AX52:AY52"/>
    <mergeCell ref="AZ50:BA50"/>
    <mergeCell ref="D51:E51"/>
    <mergeCell ref="F51:G51"/>
    <mergeCell ref="H51:I51"/>
    <mergeCell ref="J51:K51"/>
    <mergeCell ref="L51:M51"/>
    <mergeCell ref="N51:O51"/>
    <mergeCell ref="AH50:AI50"/>
    <mergeCell ref="AJ50:AK50"/>
    <mergeCell ref="AL50:AM50"/>
    <mergeCell ref="AN50:AO50"/>
    <mergeCell ref="AP50:AQ50"/>
    <mergeCell ref="AR50:AS50"/>
    <mergeCell ref="V50:W50"/>
    <mergeCell ref="X50:Y50"/>
    <mergeCell ref="Z50:AA50"/>
    <mergeCell ref="AB50:AC50"/>
    <mergeCell ref="AD50:AE50"/>
    <mergeCell ref="AF50:AG50"/>
    <mergeCell ref="AZ51:BA51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AT50:AU50"/>
    <mergeCell ref="AV50:AW50"/>
    <mergeCell ref="AN49:AO49"/>
    <mergeCell ref="AP49:AQ49"/>
    <mergeCell ref="AR49:AS49"/>
    <mergeCell ref="AT49:AU49"/>
    <mergeCell ref="AV49:AW49"/>
    <mergeCell ref="AX49:AY49"/>
    <mergeCell ref="AB49:AC49"/>
    <mergeCell ref="AD49:AE49"/>
    <mergeCell ref="AF49:AG49"/>
    <mergeCell ref="AH49:AI49"/>
    <mergeCell ref="AJ49:AK49"/>
    <mergeCell ref="AL49:AM49"/>
    <mergeCell ref="P49:Q49"/>
    <mergeCell ref="R49:S49"/>
    <mergeCell ref="T49:U49"/>
    <mergeCell ref="V49:W49"/>
    <mergeCell ref="X49:Y49"/>
    <mergeCell ref="Z49:AA49"/>
    <mergeCell ref="AX50:AY50"/>
    <mergeCell ref="AZ48:BA48"/>
    <mergeCell ref="D49:E49"/>
    <mergeCell ref="F49:G49"/>
    <mergeCell ref="H49:I49"/>
    <mergeCell ref="J49:K49"/>
    <mergeCell ref="L49:M49"/>
    <mergeCell ref="N49:O49"/>
    <mergeCell ref="AH48:AI48"/>
    <mergeCell ref="AJ48:AK48"/>
    <mergeCell ref="AL48:AM48"/>
    <mergeCell ref="AN48:AO48"/>
    <mergeCell ref="AP48:AQ48"/>
    <mergeCell ref="AR48:AS48"/>
    <mergeCell ref="V48:W48"/>
    <mergeCell ref="X48:Y48"/>
    <mergeCell ref="Z48:AA48"/>
    <mergeCell ref="AB48:AC48"/>
    <mergeCell ref="AD48:AE48"/>
    <mergeCell ref="AF48:AG48"/>
    <mergeCell ref="AZ49:BA49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AT48:AU48"/>
    <mergeCell ref="AV48:AW48"/>
    <mergeCell ref="AN47:AO47"/>
    <mergeCell ref="AP47:AQ47"/>
    <mergeCell ref="AR47:AS47"/>
    <mergeCell ref="AT47:AU47"/>
    <mergeCell ref="AV47:AW47"/>
    <mergeCell ref="AX47:AY47"/>
    <mergeCell ref="AB47:AC47"/>
    <mergeCell ref="AD47:AE47"/>
    <mergeCell ref="AF47:AG47"/>
    <mergeCell ref="AH47:AI47"/>
    <mergeCell ref="AJ47:AK47"/>
    <mergeCell ref="AL47:AM47"/>
    <mergeCell ref="P47:Q47"/>
    <mergeCell ref="R47:S47"/>
    <mergeCell ref="T47:U47"/>
    <mergeCell ref="V47:W47"/>
    <mergeCell ref="X47:Y47"/>
    <mergeCell ref="Z47:AA47"/>
    <mergeCell ref="AX48:AY48"/>
    <mergeCell ref="AZ46:BA46"/>
    <mergeCell ref="D47:E47"/>
    <mergeCell ref="F47:G47"/>
    <mergeCell ref="H47:I47"/>
    <mergeCell ref="J47:K47"/>
    <mergeCell ref="L47:M47"/>
    <mergeCell ref="N47:O47"/>
    <mergeCell ref="AH46:AI46"/>
    <mergeCell ref="AJ46:AK46"/>
    <mergeCell ref="AL46:AM46"/>
    <mergeCell ref="AN46:AO46"/>
    <mergeCell ref="AP46:AQ46"/>
    <mergeCell ref="AR46:AS46"/>
    <mergeCell ref="V46:W46"/>
    <mergeCell ref="X46:Y46"/>
    <mergeCell ref="Z46:AA46"/>
    <mergeCell ref="AB46:AC46"/>
    <mergeCell ref="AD46:AE46"/>
    <mergeCell ref="AF46:AG46"/>
    <mergeCell ref="AZ47:BA47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AT46:AU46"/>
    <mergeCell ref="AV46:AW46"/>
    <mergeCell ref="AN45:AO45"/>
    <mergeCell ref="AP45:AQ45"/>
    <mergeCell ref="AR45:AS45"/>
    <mergeCell ref="AT45:AU45"/>
    <mergeCell ref="AV45:AW45"/>
    <mergeCell ref="AX45:AY45"/>
    <mergeCell ref="AB45:AC45"/>
    <mergeCell ref="AD45:AE45"/>
    <mergeCell ref="AF45:AG45"/>
    <mergeCell ref="AH45:AI45"/>
    <mergeCell ref="AJ45:AK45"/>
    <mergeCell ref="AL45:AM45"/>
    <mergeCell ref="P45:Q45"/>
    <mergeCell ref="R45:S45"/>
    <mergeCell ref="T45:U45"/>
    <mergeCell ref="V45:W45"/>
    <mergeCell ref="X45:Y45"/>
    <mergeCell ref="Z45:AA45"/>
    <mergeCell ref="AX46:AY46"/>
    <mergeCell ref="AZ44:BA44"/>
    <mergeCell ref="D45:E45"/>
    <mergeCell ref="F45:G45"/>
    <mergeCell ref="H45:I45"/>
    <mergeCell ref="J45:K45"/>
    <mergeCell ref="L45:M45"/>
    <mergeCell ref="N45:O45"/>
    <mergeCell ref="AH44:AI44"/>
    <mergeCell ref="AJ44:AK44"/>
    <mergeCell ref="AL44:AM44"/>
    <mergeCell ref="AN44:AO44"/>
    <mergeCell ref="AP44:AQ44"/>
    <mergeCell ref="AR44:AS44"/>
    <mergeCell ref="V44:W44"/>
    <mergeCell ref="X44:Y44"/>
    <mergeCell ref="Z44:AA44"/>
    <mergeCell ref="AB44:AC44"/>
    <mergeCell ref="AD44:AE44"/>
    <mergeCell ref="AF44:AG44"/>
    <mergeCell ref="AZ45:BA45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AT44:AU44"/>
    <mergeCell ref="AV44:AW44"/>
    <mergeCell ref="AN43:AO43"/>
    <mergeCell ref="AP43:AQ43"/>
    <mergeCell ref="AR43:AS43"/>
    <mergeCell ref="AT43:AU43"/>
    <mergeCell ref="AV43:AW43"/>
    <mergeCell ref="AX43:AY43"/>
    <mergeCell ref="AB43:AC43"/>
    <mergeCell ref="AD43:AE43"/>
    <mergeCell ref="AF43:AG43"/>
    <mergeCell ref="AH43:AI43"/>
    <mergeCell ref="AJ43:AK43"/>
    <mergeCell ref="AL43:AM43"/>
    <mergeCell ref="P43:Q43"/>
    <mergeCell ref="R43:S43"/>
    <mergeCell ref="T43:U43"/>
    <mergeCell ref="V43:W43"/>
    <mergeCell ref="X43:Y43"/>
    <mergeCell ref="Z43:AA43"/>
    <mergeCell ref="AX44:AY44"/>
    <mergeCell ref="AZ42:BA42"/>
    <mergeCell ref="D43:E43"/>
    <mergeCell ref="F43:G43"/>
    <mergeCell ref="H43:I43"/>
    <mergeCell ref="J43:K43"/>
    <mergeCell ref="L43:M43"/>
    <mergeCell ref="N43:O43"/>
    <mergeCell ref="AH42:AI42"/>
    <mergeCell ref="AJ42:AK42"/>
    <mergeCell ref="AL42:AM42"/>
    <mergeCell ref="AN42:AO42"/>
    <mergeCell ref="AP42:AQ42"/>
    <mergeCell ref="AR42:AS42"/>
    <mergeCell ref="V42:W42"/>
    <mergeCell ref="X42:Y42"/>
    <mergeCell ref="Z42:AA42"/>
    <mergeCell ref="AB42:AC42"/>
    <mergeCell ref="AD42:AE42"/>
    <mergeCell ref="AF42:AG42"/>
    <mergeCell ref="AZ43:BA43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AT42:AU42"/>
    <mergeCell ref="AV42:AW42"/>
    <mergeCell ref="AN41:AO41"/>
    <mergeCell ref="AP41:AQ41"/>
    <mergeCell ref="AR41:AS41"/>
    <mergeCell ref="AT41:AU41"/>
    <mergeCell ref="AV41:AW41"/>
    <mergeCell ref="AX41:AY41"/>
    <mergeCell ref="AB41:AC41"/>
    <mergeCell ref="AD41:AE41"/>
    <mergeCell ref="AF41:AG41"/>
    <mergeCell ref="AH41:AI41"/>
    <mergeCell ref="AJ41:AK41"/>
    <mergeCell ref="AL41:AM41"/>
    <mergeCell ref="P41:Q41"/>
    <mergeCell ref="R41:S41"/>
    <mergeCell ref="T41:U41"/>
    <mergeCell ref="V41:W41"/>
    <mergeCell ref="X41:Y41"/>
    <mergeCell ref="Z41:AA41"/>
    <mergeCell ref="AX42:AY42"/>
    <mergeCell ref="AZ40:BA40"/>
    <mergeCell ref="D41:E41"/>
    <mergeCell ref="F41:G41"/>
    <mergeCell ref="H41:I41"/>
    <mergeCell ref="J41:K41"/>
    <mergeCell ref="L41:M41"/>
    <mergeCell ref="N41:O41"/>
    <mergeCell ref="AH40:AI40"/>
    <mergeCell ref="AJ40:AK40"/>
    <mergeCell ref="AL40:AM40"/>
    <mergeCell ref="AN40:AO40"/>
    <mergeCell ref="AP40:AQ40"/>
    <mergeCell ref="AR40:AS40"/>
    <mergeCell ref="V40:W40"/>
    <mergeCell ref="X40:Y40"/>
    <mergeCell ref="Z40:AA40"/>
    <mergeCell ref="AB40:AC40"/>
    <mergeCell ref="AD40:AE40"/>
    <mergeCell ref="AF40:AG40"/>
    <mergeCell ref="AZ41:BA41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AT40:AU40"/>
    <mergeCell ref="AV40:AW40"/>
    <mergeCell ref="AN39:AO39"/>
    <mergeCell ref="AP39:AQ39"/>
    <mergeCell ref="AR39:AS39"/>
    <mergeCell ref="AT39:AU39"/>
    <mergeCell ref="AV39:AW39"/>
    <mergeCell ref="AX39:AY39"/>
    <mergeCell ref="AB39:AC39"/>
    <mergeCell ref="AD39:AE39"/>
    <mergeCell ref="AF39:AG39"/>
    <mergeCell ref="AH39:AI39"/>
    <mergeCell ref="AJ39:AK39"/>
    <mergeCell ref="AL39:AM39"/>
    <mergeCell ref="P39:Q39"/>
    <mergeCell ref="R39:S39"/>
    <mergeCell ref="T39:U39"/>
    <mergeCell ref="V39:W39"/>
    <mergeCell ref="X39:Y39"/>
    <mergeCell ref="Z39:AA39"/>
    <mergeCell ref="AX40:AY40"/>
    <mergeCell ref="AZ38:BA38"/>
    <mergeCell ref="D39:E39"/>
    <mergeCell ref="F39:G39"/>
    <mergeCell ref="H39:I39"/>
    <mergeCell ref="J39:K39"/>
    <mergeCell ref="L39:M39"/>
    <mergeCell ref="N39:O39"/>
    <mergeCell ref="AH38:AI38"/>
    <mergeCell ref="AJ38:AK38"/>
    <mergeCell ref="AL38:AM38"/>
    <mergeCell ref="AN38:AO38"/>
    <mergeCell ref="AP38:AQ38"/>
    <mergeCell ref="AR38:AS38"/>
    <mergeCell ref="V38:W38"/>
    <mergeCell ref="X38:Y38"/>
    <mergeCell ref="Z38:AA38"/>
    <mergeCell ref="AB38:AC38"/>
    <mergeCell ref="AD38:AE38"/>
    <mergeCell ref="AF38:AG38"/>
    <mergeCell ref="AZ39:BA39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AT38:AU38"/>
    <mergeCell ref="AV38:AW38"/>
    <mergeCell ref="AN37:AO37"/>
    <mergeCell ref="AP37:AQ37"/>
    <mergeCell ref="AR37:AS37"/>
    <mergeCell ref="AT37:AU37"/>
    <mergeCell ref="AV37:AW37"/>
    <mergeCell ref="AX37:AY37"/>
    <mergeCell ref="AB37:AC37"/>
    <mergeCell ref="AD37:AE37"/>
    <mergeCell ref="AF37:AG37"/>
    <mergeCell ref="AH37:AI37"/>
    <mergeCell ref="AJ37:AK37"/>
    <mergeCell ref="AL37:AM37"/>
    <mergeCell ref="P37:Q37"/>
    <mergeCell ref="R37:S37"/>
    <mergeCell ref="T37:U37"/>
    <mergeCell ref="V37:W37"/>
    <mergeCell ref="X37:Y37"/>
    <mergeCell ref="Z37:AA37"/>
    <mergeCell ref="AX38:AY38"/>
    <mergeCell ref="AZ36:BA36"/>
    <mergeCell ref="D37:E37"/>
    <mergeCell ref="F37:G37"/>
    <mergeCell ref="H37:I37"/>
    <mergeCell ref="J37:K37"/>
    <mergeCell ref="L37:M37"/>
    <mergeCell ref="N37:O37"/>
    <mergeCell ref="AH36:AI36"/>
    <mergeCell ref="AJ36:AK36"/>
    <mergeCell ref="AL36:AM36"/>
    <mergeCell ref="AN36:AO36"/>
    <mergeCell ref="AP36:AQ36"/>
    <mergeCell ref="AR36:AS36"/>
    <mergeCell ref="V36:W36"/>
    <mergeCell ref="X36:Y36"/>
    <mergeCell ref="Z36:AA36"/>
    <mergeCell ref="AB36:AC36"/>
    <mergeCell ref="AD36:AE36"/>
    <mergeCell ref="AF36:AG36"/>
    <mergeCell ref="AZ37:BA37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AT36:AU36"/>
    <mergeCell ref="AV36:AW36"/>
    <mergeCell ref="AN35:AO35"/>
    <mergeCell ref="AP35:AQ35"/>
    <mergeCell ref="AR35:AS35"/>
    <mergeCell ref="AT35:AU35"/>
    <mergeCell ref="AV35:AW35"/>
    <mergeCell ref="AX35:AY35"/>
    <mergeCell ref="AB35:AC35"/>
    <mergeCell ref="AD35:AE35"/>
    <mergeCell ref="AF35:AG35"/>
    <mergeCell ref="AH35:AI35"/>
    <mergeCell ref="AJ35:AK35"/>
    <mergeCell ref="AL35:AM35"/>
    <mergeCell ref="P35:Q35"/>
    <mergeCell ref="R35:S35"/>
    <mergeCell ref="T35:U35"/>
    <mergeCell ref="V35:W35"/>
    <mergeCell ref="X35:Y35"/>
    <mergeCell ref="Z35:AA35"/>
    <mergeCell ref="AX36:AY36"/>
    <mergeCell ref="AZ34:BA34"/>
    <mergeCell ref="D35:E35"/>
    <mergeCell ref="F35:G35"/>
    <mergeCell ref="H35:I35"/>
    <mergeCell ref="J35:K35"/>
    <mergeCell ref="L35:M35"/>
    <mergeCell ref="N35:O35"/>
    <mergeCell ref="AH34:AI34"/>
    <mergeCell ref="AJ34:AK34"/>
    <mergeCell ref="AL34:AM34"/>
    <mergeCell ref="AN34:AO34"/>
    <mergeCell ref="AP34:AQ34"/>
    <mergeCell ref="AR34:AS34"/>
    <mergeCell ref="V34:W34"/>
    <mergeCell ref="X34:Y34"/>
    <mergeCell ref="Z34:AA34"/>
    <mergeCell ref="AB34:AC34"/>
    <mergeCell ref="AD34:AE34"/>
    <mergeCell ref="AF34:AG34"/>
    <mergeCell ref="AZ35:BA35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AT34:AU34"/>
    <mergeCell ref="AV34:AW34"/>
    <mergeCell ref="AN33:AO33"/>
    <mergeCell ref="AP33:AQ33"/>
    <mergeCell ref="AR33:AS33"/>
    <mergeCell ref="AT33:AU33"/>
    <mergeCell ref="AV33:AW33"/>
    <mergeCell ref="AX33:AY33"/>
    <mergeCell ref="AB33:AC33"/>
    <mergeCell ref="AD33:AE33"/>
    <mergeCell ref="AF33:AG33"/>
    <mergeCell ref="AH33:AI33"/>
    <mergeCell ref="AJ33:AK33"/>
    <mergeCell ref="AL33:AM33"/>
    <mergeCell ref="P33:Q33"/>
    <mergeCell ref="R33:S33"/>
    <mergeCell ref="T33:U33"/>
    <mergeCell ref="V33:W33"/>
    <mergeCell ref="X33:Y33"/>
    <mergeCell ref="Z33:AA33"/>
    <mergeCell ref="AX34:AY34"/>
    <mergeCell ref="AZ32:BA32"/>
    <mergeCell ref="D33:E33"/>
    <mergeCell ref="F33:G33"/>
    <mergeCell ref="H33:I33"/>
    <mergeCell ref="J33:K33"/>
    <mergeCell ref="L33:M33"/>
    <mergeCell ref="N33:O33"/>
    <mergeCell ref="AH32:AI32"/>
    <mergeCell ref="AJ32:AK32"/>
    <mergeCell ref="AL32:AM32"/>
    <mergeCell ref="AN32:AO32"/>
    <mergeCell ref="AP32:AQ32"/>
    <mergeCell ref="AR32:AS32"/>
    <mergeCell ref="V32:W32"/>
    <mergeCell ref="X32:Y32"/>
    <mergeCell ref="Z32:AA32"/>
    <mergeCell ref="AB32:AC32"/>
    <mergeCell ref="AD32:AE32"/>
    <mergeCell ref="AF32:AG32"/>
    <mergeCell ref="AZ33:BA33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AT32:AU32"/>
    <mergeCell ref="AV32:AW32"/>
    <mergeCell ref="AN31:AO31"/>
    <mergeCell ref="AP31:AQ31"/>
    <mergeCell ref="AR31:AS31"/>
    <mergeCell ref="AT31:AU31"/>
    <mergeCell ref="AV31:AW31"/>
    <mergeCell ref="AX31:AY31"/>
    <mergeCell ref="AB31:AC31"/>
    <mergeCell ref="AD31:AE31"/>
    <mergeCell ref="AF31:AG31"/>
    <mergeCell ref="AH31:AI31"/>
    <mergeCell ref="AJ31:AK31"/>
    <mergeCell ref="AL31:AM31"/>
    <mergeCell ref="P31:Q31"/>
    <mergeCell ref="R31:S31"/>
    <mergeCell ref="T31:U31"/>
    <mergeCell ref="V31:W31"/>
    <mergeCell ref="X31:Y31"/>
    <mergeCell ref="Z31:AA31"/>
    <mergeCell ref="AX32:AY32"/>
    <mergeCell ref="AZ30:BA30"/>
    <mergeCell ref="D31:E31"/>
    <mergeCell ref="F31:G31"/>
    <mergeCell ref="H31:I31"/>
    <mergeCell ref="J31:K31"/>
    <mergeCell ref="L31:M31"/>
    <mergeCell ref="N31:O31"/>
    <mergeCell ref="AH30:AI30"/>
    <mergeCell ref="AJ30:AK30"/>
    <mergeCell ref="AL30:AM30"/>
    <mergeCell ref="AN30:AO30"/>
    <mergeCell ref="AP30:AQ30"/>
    <mergeCell ref="AR30:AS30"/>
    <mergeCell ref="V30:W30"/>
    <mergeCell ref="X30:Y30"/>
    <mergeCell ref="Z30:AA30"/>
    <mergeCell ref="AB30:AC30"/>
    <mergeCell ref="AD30:AE30"/>
    <mergeCell ref="AF30:AG30"/>
    <mergeCell ref="AZ31:BA31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AT30:AU30"/>
    <mergeCell ref="AV30:AW30"/>
    <mergeCell ref="AN29:AO29"/>
    <mergeCell ref="AP29:AQ29"/>
    <mergeCell ref="AR29:AS29"/>
    <mergeCell ref="AT29:AU29"/>
    <mergeCell ref="AV29:AW29"/>
    <mergeCell ref="AX29:AY29"/>
    <mergeCell ref="AB29:AC29"/>
    <mergeCell ref="AD29:AE29"/>
    <mergeCell ref="AF29:AG29"/>
    <mergeCell ref="AH29:AI29"/>
    <mergeCell ref="AJ29:AK29"/>
    <mergeCell ref="AL29:AM29"/>
    <mergeCell ref="P29:Q29"/>
    <mergeCell ref="R29:S29"/>
    <mergeCell ref="T29:U29"/>
    <mergeCell ref="V29:W29"/>
    <mergeCell ref="X29:Y29"/>
    <mergeCell ref="Z29:AA29"/>
    <mergeCell ref="AX30:AY30"/>
    <mergeCell ref="AZ28:BA28"/>
    <mergeCell ref="D29:E29"/>
    <mergeCell ref="F29:G29"/>
    <mergeCell ref="H29:I29"/>
    <mergeCell ref="J29:K29"/>
    <mergeCell ref="L29:M29"/>
    <mergeCell ref="N29:O29"/>
    <mergeCell ref="AH28:AI28"/>
    <mergeCell ref="AJ28:AK28"/>
    <mergeCell ref="AL28:AM28"/>
    <mergeCell ref="AN28:AO28"/>
    <mergeCell ref="AP28:AQ28"/>
    <mergeCell ref="AR28:AS28"/>
    <mergeCell ref="V28:W28"/>
    <mergeCell ref="X28:Y28"/>
    <mergeCell ref="Z28:AA28"/>
    <mergeCell ref="AB28:AC28"/>
    <mergeCell ref="AD28:AE28"/>
    <mergeCell ref="AF28:AG28"/>
    <mergeCell ref="AZ29:BA29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AT28:AU28"/>
    <mergeCell ref="AV28:AW28"/>
    <mergeCell ref="AN27:AO27"/>
    <mergeCell ref="AP27:AQ27"/>
    <mergeCell ref="AR27:AS27"/>
    <mergeCell ref="AT27:AU27"/>
    <mergeCell ref="AV27:AW27"/>
    <mergeCell ref="AX27:AY27"/>
    <mergeCell ref="AB27:AC27"/>
    <mergeCell ref="AD27:AE27"/>
    <mergeCell ref="AF27:AG27"/>
    <mergeCell ref="AH27:AI27"/>
    <mergeCell ref="AJ27:AK27"/>
    <mergeCell ref="AL27:AM27"/>
    <mergeCell ref="P27:Q27"/>
    <mergeCell ref="R27:S27"/>
    <mergeCell ref="T27:U27"/>
    <mergeCell ref="V27:W27"/>
    <mergeCell ref="X27:Y27"/>
    <mergeCell ref="Z27:AA27"/>
    <mergeCell ref="AX28:AY28"/>
    <mergeCell ref="AZ26:BA26"/>
    <mergeCell ref="D27:E27"/>
    <mergeCell ref="F27:G27"/>
    <mergeCell ref="H27:I27"/>
    <mergeCell ref="J27:K27"/>
    <mergeCell ref="L27:M27"/>
    <mergeCell ref="N27:O27"/>
    <mergeCell ref="AH26:AI26"/>
    <mergeCell ref="AJ26:AK26"/>
    <mergeCell ref="AL26:AM26"/>
    <mergeCell ref="AN26:AO26"/>
    <mergeCell ref="AP26:AQ26"/>
    <mergeCell ref="AR26:AS26"/>
    <mergeCell ref="V26:W26"/>
    <mergeCell ref="X26:Y26"/>
    <mergeCell ref="Z26:AA26"/>
    <mergeCell ref="AB26:AC26"/>
    <mergeCell ref="AD26:AE26"/>
    <mergeCell ref="AF26:AG26"/>
    <mergeCell ref="AZ27:BA27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AT26:AU26"/>
    <mergeCell ref="AV26:AW26"/>
    <mergeCell ref="AN25:AO25"/>
    <mergeCell ref="AP25:AQ25"/>
    <mergeCell ref="AR25:AS25"/>
    <mergeCell ref="AT25:AU25"/>
    <mergeCell ref="AV25:AW25"/>
    <mergeCell ref="AX25:AY25"/>
    <mergeCell ref="AB25:AC25"/>
    <mergeCell ref="AD25:AE25"/>
    <mergeCell ref="AF25:AG25"/>
    <mergeCell ref="AH25:AI25"/>
    <mergeCell ref="AJ25:AK25"/>
    <mergeCell ref="AL25:AM25"/>
    <mergeCell ref="P25:Q25"/>
    <mergeCell ref="R25:S25"/>
    <mergeCell ref="T25:U25"/>
    <mergeCell ref="V25:W25"/>
    <mergeCell ref="X25:Y25"/>
    <mergeCell ref="Z25:AA25"/>
    <mergeCell ref="AX26:AY26"/>
    <mergeCell ref="AZ24:BA24"/>
    <mergeCell ref="D25:E25"/>
    <mergeCell ref="F25:G25"/>
    <mergeCell ref="H25:I25"/>
    <mergeCell ref="J25:K25"/>
    <mergeCell ref="L25:M25"/>
    <mergeCell ref="N25:O25"/>
    <mergeCell ref="AH24:AI24"/>
    <mergeCell ref="AJ24:AK24"/>
    <mergeCell ref="AL24:AM24"/>
    <mergeCell ref="AN24:AO24"/>
    <mergeCell ref="AP24:AQ24"/>
    <mergeCell ref="AR24:AS24"/>
    <mergeCell ref="V24:W24"/>
    <mergeCell ref="X24:Y24"/>
    <mergeCell ref="Z24:AA24"/>
    <mergeCell ref="AB24:AC24"/>
    <mergeCell ref="AD24:AE24"/>
    <mergeCell ref="AF24:AG24"/>
    <mergeCell ref="AZ25:BA25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AT24:AU24"/>
    <mergeCell ref="AV24:AW24"/>
    <mergeCell ref="AN23:AO23"/>
    <mergeCell ref="AP23:AQ23"/>
    <mergeCell ref="AR23:AS23"/>
    <mergeCell ref="AT23:AU23"/>
    <mergeCell ref="AV23:AW23"/>
    <mergeCell ref="AX23:AY23"/>
    <mergeCell ref="AB23:AC23"/>
    <mergeCell ref="AD23:AE23"/>
    <mergeCell ref="AF23:AG23"/>
    <mergeCell ref="AH23:AI23"/>
    <mergeCell ref="AJ23:AK23"/>
    <mergeCell ref="AL23:AM23"/>
    <mergeCell ref="P23:Q23"/>
    <mergeCell ref="R23:S23"/>
    <mergeCell ref="T23:U23"/>
    <mergeCell ref="V23:W23"/>
    <mergeCell ref="X23:Y23"/>
    <mergeCell ref="Z23:AA23"/>
    <mergeCell ref="AX24:AY24"/>
    <mergeCell ref="AZ22:BA22"/>
    <mergeCell ref="D23:E23"/>
    <mergeCell ref="F23:G23"/>
    <mergeCell ref="H23:I23"/>
    <mergeCell ref="J23:K23"/>
    <mergeCell ref="L23:M23"/>
    <mergeCell ref="N23:O23"/>
    <mergeCell ref="AH22:AI22"/>
    <mergeCell ref="AJ22:AK22"/>
    <mergeCell ref="AL22:AM22"/>
    <mergeCell ref="AN22:AO22"/>
    <mergeCell ref="AP22:AQ22"/>
    <mergeCell ref="AR22:AS22"/>
    <mergeCell ref="V22:W22"/>
    <mergeCell ref="X22:Y22"/>
    <mergeCell ref="Z22:AA22"/>
    <mergeCell ref="AB22:AC22"/>
    <mergeCell ref="AD22:AE22"/>
    <mergeCell ref="AF22:AG22"/>
    <mergeCell ref="AZ23:BA23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AT22:AU22"/>
    <mergeCell ref="AV22:AW22"/>
    <mergeCell ref="AN21:AO21"/>
    <mergeCell ref="AP21:AQ21"/>
    <mergeCell ref="AR21:AS21"/>
    <mergeCell ref="AT21:AU21"/>
    <mergeCell ref="AV21:AW21"/>
    <mergeCell ref="AX21:AY21"/>
    <mergeCell ref="AB21:AC21"/>
    <mergeCell ref="AD21:AE21"/>
    <mergeCell ref="AF21:AG21"/>
    <mergeCell ref="AH21:AI21"/>
    <mergeCell ref="AJ21:AK21"/>
    <mergeCell ref="AL21:AM21"/>
    <mergeCell ref="P21:Q21"/>
    <mergeCell ref="R21:S21"/>
    <mergeCell ref="T21:U21"/>
    <mergeCell ref="V21:W21"/>
    <mergeCell ref="X21:Y21"/>
    <mergeCell ref="Z21:AA21"/>
    <mergeCell ref="AX22:AY22"/>
    <mergeCell ref="AZ20:BA20"/>
    <mergeCell ref="D21:E21"/>
    <mergeCell ref="F21:G21"/>
    <mergeCell ref="H21:I21"/>
    <mergeCell ref="J21:K21"/>
    <mergeCell ref="L21:M21"/>
    <mergeCell ref="N21:O21"/>
    <mergeCell ref="AH20:AI20"/>
    <mergeCell ref="AJ20:AK20"/>
    <mergeCell ref="AL20:AM20"/>
    <mergeCell ref="AN20:AO20"/>
    <mergeCell ref="AP20:AQ20"/>
    <mergeCell ref="AR20:AS20"/>
    <mergeCell ref="V20:W20"/>
    <mergeCell ref="X20:Y20"/>
    <mergeCell ref="Z20:AA20"/>
    <mergeCell ref="AB20:AC20"/>
    <mergeCell ref="AD20:AE20"/>
    <mergeCell ref="AF20:AG20"/>
    <mergeCell ref="AZ21:BA21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AT20:AU20"/>
    <mergeCell ref="AV20:AW20"/>
    <mergeCell ref="AN19:AO19"/>
    <mergeCell ref="AP19:AQ19"/>
    <mergeCell ref="AR19:AS19"/>
    <mergeCell ref="AT19:AU19"/>
    <mergeCell ref="AV19:AW19"/>
    <mergeCell ref="AX19:AY19"/>
    <mergeCell ref="AB19:AC19"/>
    <mergeCell ref="AD19:AE19"/>
    <mergeCell ref="AF19:AG19"/>
    <mergeCell ref="AH19:AI19"/>
    <mergeCell ref="AJ19:AK19"/>
    <mergeCell ref="AL19:AM19"/>
    <mergeCell ref="P19:Q19"/>
    <mergeCell ref="R19:S19"/>
    <mergeCell ref="T19:U19"/>
    <mergeCell ref="V19:W19"/>
    <mergeCell ref="X19:Y19"/>
    <mergeCell ref="Z19:AA19"/>
    <mergeCell ref="AX20:AY20"/>
    <mergeCell ref="AZ18:BA18"/>
    <mergeCell ref="D19:E19"/>
    <mergeCell ref="F19:G19"/>
    <mergeCell ref="H19:I19"/>
    <mergeCell ref="J19:K19"/>
    <mergeCell ref="L19:M19"/>
    <mergeCell ref="N19:O19"/>
    <mergeCell ref="AH18:AI18"/>
    <mergeCell ref="AJ18:AK18"/>
    <mergeCell ref="AL18:AM18"/>
    <mergeCell ref="AN18:AO18"/>
    <mergeCell ref="AP18:AQ18"/>
    <mergeCell ref="AR18:AS18"/>
    <mergeCell ref="V18:W18"/>
    <mergeCell ref="X18:Y18"/>
    <mergeCell ref="Z18:AA18"/>
    <mergeCell ref="AB18:AC18"/>
    <mergeCell ref="AD18:AE18"/>
    <mergeCell ref="AF18:AG18"/>
    <mergeCell ref="AZ19:BA19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AT18:AU18"/>
    <mergeCell ref="AV18:AW18"/>
    <mergeCell ref="AN16:AO16"/>
    <mergeCell ref="AP16:AQ16"/>
    <mergeCell ref="AR16:AS16"/>
    <mergeCell ref="AT16:AU16"/>
    <mergeCell ref="AV16:AW16"/>
    <mergeCell ref="AX16:AY16"/>
    <mergeCell ref="AB16:AC16"/>
    <mergeCell ref="AD16:AE16"/>
    <mergeCell ref="AF16:AG16"/>
    <mergeCell ref="AH16:AI16"/>
    <mergeCell ref="AJ16:AK16"/>
    <mergeCell ref="AL16:AM16"/>
    <mergeCell ref="P16:Q16"/>
    <mergeCell ref="R16:S16"/>
    <mergeCell ref="T16:U16"/>
    <mergeCell ref="V16:W16"/>
    <mergeCell ref="X16:Y16"/>
    <mergeCell ref="Z16:AA16"/>
    <mergeCell ref="AX18:AY18"/>
    <mergeCell ref="AZ15:BA15"/>
    <mergeCell ref="D16:E16"/>
    <mergeCell ref="F16:G16"/>
    <mergeCell ref="H16:I16"/>
    <mergeCell ref="J16:K16"/>
    <mergeCell ref="L16:M16"/>
    <mergeCell ref="N16:O16"/>
    <mergeCell ref="AH15:AI15"/>
    <mergeCell ref="AJ15:AK15"/>
    <mergeCell ref="AL15:AM15"/>
    <mergeCell ref="AN15:AO15"/>
    <mergeCell ref="AP15:AQ15"/>
    <mergeCell ref="AR15:AS15"/>
    <mergeCell ref="V15:W15"/>
    <mergeCell ref="X15:Y15"/>
    <mergeCell ref="Z15:AA15"/>
    <mergeCell ref="AB15:AC15"/>
    <mergeCell ref="AD15:AE15"/>
    <mergeCell ref="AF15:AG15"/>
    <mergeCell ref="AZ16:BA16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AT15:AU15"/>
    <mergeCell ref="AV15:AW15"/>
    <mergeCell ref="AN14:AO14"/>
    <mergeCell ref="AP14:AQ14"/>
    <mergeCell ref="AR14:AS14"/>
    <mergeCell ref="AT14:AU14"/>
    <mergeCell ref="AV14:AW14"/>
    <mergeCell ref="AX14:AY14"/>
    <mergeCell ref="AB14:AC14"/>
    <mergeCell ref="AD14:AE14"/>
    <mergeCell ref="AF14:AG14"/>
    <mergeCell ref="AH14:AI14"/>
    <mergeCell ref="AJ14:AK14"/>
    <mergeCell ref="AL14:AM14"/>
    <mergeCell ref="P14:Q14"/>
    <mergeCell ref="R14:S14"/>
    <mergeCell ref="T14:U14"/>
    <mergeCell ref="V14:W14"/>
    <mergeCell ref="X14:Y14"/>
    <mergeCell ref="Z14:AA14"/>
    <mergeCell ref="AX15:AY15"/>
    <mergeCell ref="AZ13:BA13"/>
    <mergeCell ref="D14:E14"/>
    <mergeCell ref="F14:G14"/>
    <mergeCell ref="H14:I14"/>
    <mergeCell ref="J14:K14"/>
    <mergeCell ref="L14:M14"/>
    <mergeCell ref="N14:O14"/>
    <mergeCell ref="AH13:AI13"/>
    <mergeCell ref="AJ13:AK13"/>
    <mergeCell ref="AL13:AM13"/>
    <mergeCell ref="AN13:AO13"/>
    <mergeCell ref="AP13:AQ13"/>
    <mergeCell ref="AR13:AS13"/>
    <mergeCell ref="V13:W13"/>
    <mergeCell ref="X13:Y13"/>
    <mergeCell ref="Z13:AA13"/>
    <mergeCell ref="AB13:AC13"/>
    <mergeCell ref="AD13:AE13"/>
    <mergeCell ref="AF13:AG13"/>
    <mergeCell ref="AZ14:BA14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AT13:AU13"/>
    <mergeCell ref="AV13:AW13"/>
    <mergeCell ref="AN12:AO12"/>
    <mergeCell ref="AP12:AQ12"/>
    <mergeCell ref="AR12:AS12"/>
    <mergeCell ref="AT12:AU12"/>
    <mergeCell ref="AV12:AW12"/>
    <mergeCell ref="AX12:AY12"/>
    <mergeCell ref="AB12:AC12"/>
    <mergeCell ref="AD12:AE12"/>
    <mergeCell ref="AF12:AG12"/>
    <mergeCell ref="AH12:AI12"/>
    <mergeCell ref="AJ12:AK12"/>
    <mergeCell ref="AL12:AM12"/>
    <mergeCell ref="P12:Q12"/>
    <mergeCell ref="R12:S12"/>
    <mergeCell ref="T12:U12"/>
    <mergeCell ref="V12:W12"/>
    <mergeCell ref="X12:Y12"/>
    <mergeCell ref="Z12:AA12"/>
    <mergeCell ref="AX13:AY13"/>
    <mergeCell ref="AZ11:BA11"/>
    <mergeCell ref="D12:E12"/>
    <mergeCell ref="F12:G12"/>
    <mergeCell ref="H12:I12"/>
    <mergeCell ref="J12:K12"/>
    <mergeCell ref="L12:M12"/>
    <mergeCell ref="N12:O12"/>
    <mergeCell ref="AH11:AI11"/>
    <mergeCell ref="AJ11:AK11"/>
    <mergeCell ref="AL11:AM11"/>
    <mergeCell ref="AN11:AO11"/>
    <mergeCell ref="AP11:AQ11"/>
    <mergeCell ref="AR11:AS11"/>
    <mergeCell ref="V11:W11"/>
    <mergeCell ref="X11:Y11"/>
    <mergeCell ref="Z11:AA11"/>
    <mergeCell ref="AB11:AC11"/>
    <mergeCell ref="AD11:AE11"/>
    <mergeCell ref="AF11:AG11"/>
    <mergeCell ref="AZ12:BA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AT11:AU11"/>
    <mergeCell ref="AV11:AW11"/>
    <mergeCell ref="AN10:AO10"/>
    <mergeCell ref="AP10:AQ10"/>
    <mergeCell ref="AR10:AS10"/>
    <mergeCell ref="AT10:AU10"/>
    <mergeCell ref="AV10:AW10"/>
    <mergeCell ref="AX10:AY10"/>
    <mergeCell ref="AB10:AC10"/>
    <mergeCell ref="AD10:AE10"/>
    <mergeCell ref="AF10:AG10"/>
    <mergeCell ref="AH10:AI10"/>
    <mergeCell ref="AJ10:AK10"/>
    <mergeCell ref="AL10:AM10"/>
    <mergeCell ref="P10:Q10"/>
    <mergeCell ref="R10:S10"/>
    <mergeCell ref="T10:U10"/>
    <mergeCell ref="V10:W10"/>
    <mergeCell ref="X10:Y10"/>
    <mergeCell ref="Z10:AA10"/>
    <mergeCell ref="AX11:AY11"/>
    <mergeCell ref="AZ9:BA9"/>
    <mergeCell ref="D10:E10"/>
    <mergeCell ref="F10:G10"/>
    <mergeCell ref="H10:I10"/>
    <mergeCell ref="J10:K10"/>
    <mergeCell ref="L10:M10"/>
    <mergeCell ref="N10:O10"/>
    <mergeCell ref="AH9:AI9"/>
    <mergeCell ref="AJ9:AK9"/>
    <mergeCell ref="AL9:AM9"/>
    <mergeCell ref="AN9:AO9"/>
    <mergeCell ref="AP9:AQ9"/>
    <mergeCell ref="AR9:AS9"/>
    <mergeCell ref="V9:W9"/>
    <mergeCell ref="X9:Y9"/>
    <mergeCell ref="Z9:AA9"/>
    <mergeCell ref="AB9:AC9"/>
    <mergeCell ref="AD9:AE9"/>
    <mergeCell ref="AF9:AG9"/>
    <mergeCell ref="AZ10:BA10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AT9:AU9"/>
    <mergeCell ref="AV9:AW9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P8:Q8"/>
    <mergeCell ref="R8:S8"/>
    <mergeCell ref="T8:U8"/>
    <mergeCell ref="V8:W8"/>
    <mergeCell ref="X8:Y8"/>
    <mergeCell ref="Z8:AA8"/>
    <mergeCell ref="AX9:AY9"/>
    <mergeCell ref="AZ6:BA6"/>
    <mergeCell ref="D8:E8"/>
    <mergeCell ref="F8:G8"/>
    <mergeCell ref="H8:I8"/>
    <mergeCell ref="J8:K8"/>
    <mergeCell ref="L8:M8"/>
    <mergeCell ref="N8:O8"/>
    <mergeCell ref="AH6:AI6"/>
    <mergeCell ref="AJ6:AK6"/>
    <mergeCell ref="AL6:AM6"/>
    <mergeCell ref="AN6:AO6"/>
    <mergeCell ref="AP6:AQ6"/>
    <mergeCell ref="AR6:AS6"/>
    <mergeCell ref="V6:W6"/>
    <mergeCell ref="X6:Y6"/>
    <mergeCell ref="Z6:AA6"/>
    <mergeCell ref="AB6:AC6"/>
    <mergeCell ref="AD6:AE6"/>
    <mergeCell ref="AF6:AG6"/>
    <mergeCell ref="AZ8:BA8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T6:AU6"/>
    <mergeCell ref="AV6:AW6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AX6:AY6"/>
    <mergeCell ref="H3:I3"/>
    <mergeCell ref="J3:K3"/>
    <mergeCell ref="AT4:AU4"/>
    <mergeCell ref="AV4:AW4"/>
    <mergeCell ref="AX4:AY4"/>
    <mergeCell ref="AZ4:BA4"/>
    <mergeCell ref="D5:E5"/>
    <mergeCell ref="F5:G5"/>
    <mergeCell ref="H5:I5"/>
    <mergeCell ref="J5:K5"/>
    <mergeCell ref="L5:M5"/>
    <mergeCell ref="N5:O5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AZ5:BA5"/>
    <mergeCell ref="L3:M3"/>
    <mergeCell ref="N3:O3"/>
    <mergeCell ref="AZ3:BA3"/>
    <mergeCell ref="D4:E4"/>
    <mergeCell ref="F4:G4"/>
    <mergeCell ref="H4:I4"/>
    <mergeCell ref="D3:E3"/>
    <mergeCell ref="F3:G3"/>
    <mergeCell ref="J4:K4"/>
    <mergeCell ref="L4:M4"/>
    <mergeCell ref="N4:O4"/>
    <mergeCell ref="P4:Q4"/>
    <mergeCell ref="R4:S4"/>
    <mergeCell ref="T4:U4"/>
    <mergeCell ref="AN3:AO3"/>
    <mergeCell ref="AP3:AQ3"/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</mergeCells>
  <printOptions horizontalCentered="1"/>
  <pageMargins left="0.19685039370078741" right="0.19685039370078741" top="0.70866141732283472" bottom="0.39370078740157483" header="0.31496062992125984" footer="0.11811023622047245"/>
  <pageSetup paperSize="8" orientation="landscape" r:id="rId1"/>
  <headerFooter>
    <oddHeader>&amp;L&amp;"-,Fett"&amp;18Turnierstatistik 2017&amp;C&amp;"-,Fett"&amp;18KUMM-Discgolf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2017</vt:lpstr>
      <vt:lpstr>2018</vt:lpstr>
      <vt:lpstr>'2018'!Druckbereich</vt:lpstr>
      <vt:lpstr>'2017'!Drucktitel</vt:lpstr>
      <vt:lpstr>'2018'!Drucktitel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Raab Wolfgang</cp:lastModifiedBy>
  <cp:lastPrinted>2017-12-28T17:19:24Z</cp:lastPrinted>
  <dcterms:created xsi:type="dcterms:W3CDTF">2017-02-23T22:20:15Z</dcterms:created>
  <dcterms:modified xsi:type="dcterms:W3CDTF">2017-12-28T17:23:05Z</dcterms:modified>
</cp:coreProperties>
</file>